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390" windowWidth="28830" windowHeight="6435" activeTab="2"/>
  </bookViews>
  <sheets>
    <sheet name="Stavba" sheetId="1" r:id="rId1"/>
    <sheet name="VzorPolozky" sheetId="10" state="hidden" r:id="rId2"/>
    <sheet name="SO 101 SO 101 Pol" sheetId="12" r:id="rId3"/>
    <sheet name="SO 101 VNON Pol" sheetId="13" r:id="rId4"/>
  </sheets>
  <externalReferences>
    <externalReference r:id="rId5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101 SO 101 Pol'!$1:$7</definedName>
    <definedName name="_xlnm.Print_Titles" localSheetId="3">'SO 101 VNON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101 SO 101 Pol'!$A$1:$X$217</definedName>
    <definedName name="_xlnm.Print_Area" localSheetId="3">'SO 101 VNON Pol'!$A$1:$X$60</definedName>
    <definedName name="_xlnm.Print_Area" localSheetId="0">Stavba!$A$1:$J$60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9" i="13" l="1"/>
  <c r="G34" i="13"/>
  <c r="Q12" i="13"/>
  <c r="O12" i="13"/>
  <c r="K12" i="13"/>
  <c r="I12" i="13"/>
  <c r="G12" i="13"/>
  <c r="M12" i="13" s="1"/>
  <c r="BA51" i="13" l="1"/>
  <c r="BA42" i="13"/>
  <c r="BA41" i="13"/>
  <c r="BA38" i="13"/>
  <c r="BA35" i="13"/>
  <c r="BA26" i="13"/>
  <c r="BA23" i="13"/>
  <c r="BA20" i="13"/>
  <c r="BA17" i="13"/>
  <c r="BA16" i="13"/>
  <c r="BA10" i="13"/>
  <c r="G9" i="13"/>
  <c r="M9" i="13" s="1"/>
  <c r="I9" i="13"/>
  <c r="K9" i="13"/>
  <c r="O9" i="13"/>
  <c r="Q9" i="13"/>
  <c r="V9" i="13"/>
  <c r="G15" i="13"/>
  <c r="I15" i="13"/>
  <c r="K15" i="13"/>
  <c r="O15" i="13"/>
  <c r="Q15" i="13"/>
  <c r="V15" i="13"/>
  <c r="I19" i="13"/>
  <c r="K19" i="13"/>
  <c r="O19" i="13"/>
  <c r="Q19" i="13"/>
  <c r="V19" i="13"/>
  <c r="G22" i="13"/>
  <c r="M22" i="13" s="1"/>
  <c r="I22" i="13"/>
  <c r="K22" i="13"/>
  <c r="O22" i="13"/>
  <c r="Q22" i="13"/>
  <c r="V22" i="13"/>
  <c r="G25" i="13"/>
  <c r="M25" i="13" s="1"/>
  <c r="I25" i="13"/>
  <c r="K25" i="13"/>
  <c r="O25" i="13"/>
  <c r="Q25" i="13"/>
  <c r="V25" i="13"/>
  <c r="G29" i="13"/>
  <c r="M29" i="13" s="1"/>
  <c r="I29" i="13"/>
  <c r="K29" i="13"/>
  <c r="O29" i="13"/>
  <c r="Q29" i="13"/>
  <c r="V29" i="13"/>
  <c r="M34" i="13"/>
  <c r="I34" i="13"/>
  <c r="K34" i="13"/>
  <c r="O34" i="13"/>
  <c r="Q34" i="13"/>
  <c r="V34" i="13"/>
  <c r="G37" i="13"/>
  <c r="M37" i="13" s="1"/>
  <c r="I37" i="13"/>
  <c r="K37" i="13"/>
  <c r="O37" i="13"/>
  <c r="Q37" i="13"/>
  <c r="V37" i="13"/>
  <c r="G40" i="13"/>
  <c r="M40" i="13" s="1"/>
  <c r="I40" i="13"/>
  <c r="K40" i="13"/>
  <c r="O40" i="13"/>
  <c r="Q40" i="13"/>
  <c r="V40" i="13"/>
  <c r="G44" i="13"/>
  <c r="M44" i="13" s="1"/>
  <c r="I44" i="13"/>
  <c r="K44" i="13"/>
  <c r="O44" i="13"/>
  <c r="Q44" i="13"/>
  <c r="V44" i="13"/>
  <c r="G50" i="13"/>
  <c r="M50" i="13" s="1"/>
  <c r="I50" i="13"/>
  <c r="K50" i="13"/>
  <c r="O50" i="13"/>
  <c r="Q50" i="13"/>
  <c r="V50" i="13"/>
  <c r="AE54" i="13"/>
  <c r="F43" i="1" s="1"/>
  <c r="BA197" i="12"/>
  <c r="BA180" i="12"/>
  <c r="BA121" i="12"/>
  <c r="BA114" i="12"/>
  <c r="BA94" i="12"/>
  <c r="BA89" i="12"/>
  <c r="BA83" i="12"/>
  <c r="BA78" i="12"/>
  <c r="BA49" i="12"/>
  <c r="BA45" i="12"/>
  <c r="BA40" i="12"/>
  <c r="BA34" i="12"/>
  <c r="BA29" i="12"/>
  <c r="G9" i="12"/>
  <c r="I9" i="12"/>
  <c r="K9" i="12"/>
  <c r="O9" i="12"/>
  <c r="Q9" i="12"/>
  <c r="V9" i="12"/>
  <c r="G14" i="12"/>
  <c r="M14" i="12" s="1"/>
  <c r="I14" i="12"/>
  <c r="K14" i="12"/>
  <c r="O14" i="12"/>
  <c r="Q14" i="12"/>
  <c r="V14" i="12"/>
  <c r="G19" i="12"/>
  <c r="M19" i="12" s="1"/>
  <c r="I19" i="12"/>
  <c r="K19" i="12"/>
  <c r="O19" i="12"/>
  <c r="Q19" i="12"/>
  <c r="V19" i="12"/>
  <c r="G24" i="12"/>
  <c r="M24" i="12" s="1"/>
  <c r="I24" i="12"/>
  <c r="K24" i="12"/>
  <c r="O24" i="12"/>
  <c r="Q24" i="12"/>
  <c r="V24" i="12"/>
  <c r="G28" i="12"/>
  <c r="M28" i="12" s="1"/>
  <c r="I28" i="12"/>
  <c r="K28" i="12"/>
  <c r="O28" i="12"/>
  <c r="Q28" i="12"/>
  <c r="V28" i="12"/>
  <c r="G33" i="12"/>
  <c r="M33" i="12" s="1"/>
  <c r="I33" i="12"/>
  <c r="K33" i="12"/>
  <c r="O33" i="12"/>
  <c r="Q33" i="12"/>
  <c r="V33" i="12"/>
  <c r="G39" i="12"/>
  <c r="M39" i="12" s="1"/>
  <c r="I39" i="12"/>
  <c r="K39" i="12"/>
  <c r="O39" i="12"/>
  <c r="Q39" i="12"/>
  <c r="V39" i="12"/>
  <c r="G44" i="12"/>
  <c r="M44" i="12" s="1"/>
  <c r="I44" i="12"/>
  <c r="K44" i="12"/>
  <c r="O44" i="12"/>
  <c r="Q44" i="12"/>
  <c r="V44" i="12"/>
  <c r="G48" i="12"/>
  <c r="M48" i="12" s="1"/>
  <c r="I48" i="12"/>
  <c r="K48" i="12"/>
  <c r="O48" i="12"/>
  <c r="Q48" i="12"/>
  <c r="V48" i="12"/>
  <c r="G53" i="12"/>
  <c r="I53" i="12"/>
  <c r="K53" i="12"/>
  <c r="M53" i="12"/>
  <c r="O53" i="12"/>
  <c r="Q53" i="12"/>
  <c r="V53" i="12"/>
  <c r="G62" i="12"/>
  <c r="M62" i="12" s="1"/>
  <c r="I62" i="12"/>
  <c r="K62" i="12"/>
  <c r="O62" i="12"/>
  <c r="Q62" i="12"/>
  <c r="V62" i="12"/>
  <c r="G67" i="12"/>
  <c r="M67" i="12" s="1"/>
  <c r="I67" i="12"/>
  <c r="K67" i="12"/>
  <c r="O67" i="12"/>
  <c r="Q67" i="12"/>
  <c r="V67" i="12"/>
  <c r="G70" i="12"/>
  <c r="M70" i="12" s="1"/>
  <c r="I70" i="12"/>
  <c r="K70" i="12"/>
  <c r="O70" i="12"/>
  <c r="Q70" i="12"/>
  <c r="V70" i="12"/>
  <c r="G74" i="12"/>
  <c r="M74" i="12" s="1"/>
  <c r="I74" i="12"/>
  <c r="K74" i="12"/>
  <c r="O74" i="12"/>
  <c r="Q74" i="12"/>
  <c r="V74" i="12"/>
  <c r="G77" i="12"/>
  <c r="M77" i="12" s="1"/>
  <c r="I77" i="12"/>
  <c r="K77" i="12"/>
  <c r="O77" i="12"/>
  <c r="Q77" i="12"/>
  <c r="V77" i="12"/>
  <c r="G82" i="12"/>
  <c r="M82" i="12" s="1"/>
  <c r="I82" i="12"/>
  <c r="K82" i="12"/>
  <c r="O82" i="12"/>
  <c r="Q82" i="12"/>
  <c r="V82" i="12"/>
  <c r="G88" i="12"/>
  <c r="M88" i="12" s="1"/>
  <c r="I88" i="12"/>
  <c r="K88" i="12"/>
  <c r="O88" i="12"/>
  <c r="Q88" i="12"/>
  <c r="V88" i="12"/>
  <c r="G93" i="12"/>
  <c r="M93" i="12" s="1"/>
  <c r="I93" i="12"/>
  <c r="K93" i="12"/>
  <c r="O93" i="12"/>
  <c r="Q93" i="12"/>
  <c r="V93" i="12"/>
  <c r="G100" i="12"/>
  <c r="M100" i="12" s="1"/>
  <c r="I100" i="12"/>
  <c r="K100" i="12"/>
  <c r="O100" i="12"/>
  <c r="Q100" i="12"/>
  <c r="V100" i="12"/>
  <c r="G103" i="12"/>
  <c r="M103" i="12" s="1"/>
  <c r="I103" i="12"/>
  <c r="K103" i="12"/>
  <c r="O103" i="12"/>
  <c r="Q103" i="12"/>
  <c r="V103" i="12"/>
  <c r="G106" i="12"/>
  <c r="I106" i="12"/>
  <c r="K106" i="12"/>
  <c r="M106" i="12"/>
  <c r="O106" i="12"/>
  <c r="Q106" i="12"/>
  <c r="V106" i="12"/>
  <c r="G109" i="12"/>
  <c r="M109" i="12" s="1"/>
  <c r="I109" i="12"/>
  <c r="K109" i="12"/>
  <c r="O109" i="12"/>
  <c r="Q109" i="12"/>
  <c r="V109" i="12"/>
  <c r="G113" i="12"/>
  <c r="I113" i="12"/>
  <c r="K113" i="12"/>
  <c r="M113" i="12"/>
  <c r="O113" i="12"/>
  <c r="Q113" i="12"/>
  <c r="V113" i="12"/>
  <c r="G120" i="12"/>
  <c r="M120" i="12" s="1"/>
  <c r="I120" i="12"/>
  <c r="K120" i="12"/>
  <c r="O120" i="12"/>
  <c r="Q120" i="12"/>
  <c r="V120" i="12"/>
  <c r="G126" i="12"/>
  <c r="M126" i="12" s="1"/>
  <c r="I126" i="12"/>
  <c r="K126" i="12"/>
  <c r="O126" i="12"/>
  <c r="Q126" i="12"/>
  <c r="V126" i="12"/>
  <c r="G130" i="12"/>
  <c r="M130" i="12" s="1"/>
  <c r="I130" i="12"/>
  <c r="K130" i="12"/>
  <c r="O130" i="12"/>
  <c r="Q130" i="12"/>
  <c r="V130" i="12"/>
  <c r="G135" i="12"/>
  <c r="I135" i="12"/>
  <c r="K135" i="12"/>
  <c r="O135" i="12"/>
  <c r="Q135" i="12"/>
  <c r="V135" i="12"/>
  <c r="G144" i="12"/>
  <c r="I144" i="12"/>
  <c r="K144" i="12"/>
  <c r="M144" i="12"/>
  <c r="O144" i="12"/>
  <c r="Q144" i="12"/>
  <c r="V144" i="12"/>
  <c r="G149" i="12"/>
  <c r="M149" i="12" s="1"/>
  <c r="I149" i="12"/>
  <c r="K149" i="12"/>
  <c r="O149" i="12"/>
  <c r="Q149" i="12"/>
  <c r="V149" i="12"/>
  <c r="G154" i="12"/>
  <c r="M154" i="12" s="1"/>
  <c r="I154" i="12"/>
  <c r="K154" i="12"/>
  <c r="O154" i="12"/>
  <c r="Q154" i="12"/>
  <c r="V154" i="12"/>
  <c r="G157" i="12"/>
  <c r="M157" i="12" s="1"/>
  <c r="I157" i="12"/>
  <c r="K157" i="12"/>
  <c r="O157" i="12"/>
  <c r="Q157" i="12"/>
  <c r="V157" i="12"/>
  <c r="G162" i="12"/>
  <c r="I162" i="12"/>
  <c r="K162" i="12"/>
  <c r="M162" i="12"/>
  <c r="O162" i="12"/>
  <c r="Q162" i="12"/>
  <c r="V162" i="12"/>
  <c r="G166" i="12"/>
  <c r="M166" i="12" s="1"/>
  <c r="I166" i="12"/>
  <c r="K166" i="12"/>
  <c r="O166" i="12"/>
  <c r="Q166" i="12"/>
  <c r="V166" i="12"/>
  <c r="G170" i="12"/>
  <c r="M170" i="12" s="1"/>
  <c r="I170" i="12"/>
  <c r="K170" i="12"/>
  <c r="O170" i="12"/>
  <c r="Q170" i="12"/>
  <c r="V170" i="12"/>
  <c r="G174" i="12"/>
  <c r="M174" i="12" s="1"/>
  <c r="I174" i="12"/>
  <c r="K174" i="12"/>
  <c r="O174" i="12"/>
  <c r="Q174" i="12"/>
  <c r="V174" i="12"/>
  <c r="G179" i="12"/>
  <c r="G178" i="12" s="1"/>
  <c r="I54" i="1" s="1"/>
  <c r="I179" i="12"/>
  <c r="K179" i="12"/>
  <c r="O179" i="12"/>
  <c r="Q179" i="12"/>
  <c r="V179" i="12"/>
  <c r="G186" i="12"/>
  <c r="M186" i="12" s="1"/>
  <c r="I186" i="12"/>
  <c r="K186" i="12"/>
  <c r="O186" i="12"/>
  <c r="Q186" i="12"/>
  <c r="V186" i="12"/>
  <c r="G192" i="12"/>
  <c r="M192" i="12" s="1"/>
  <c r="M191" i="12" s="1"/>
  <c r="I192" i="12"/>
  <c r="I191" i="12" s="1"/>
  <c r="K192" i="12"/>
  <c r="K191" i="12" s="1"/>
  <c r="O192" i="12"/>
  <c r="O191" i="12" s="1"/>
  <c r="Q192" i="12"/>
  <c r="Q191" i="12" s="1"/>
  <c r="V192" i="12"/>
  <c r="V191" i="12" s="1"/>
  <c r="G195" i="12"/>
  <c r="I56" i="1" s="1"/>
  <c r="I18" i="1" s="1"/>
  <c r="G196" i="12"/>
  <c r="M196" i="12" s="1"/>
  <c r="M195" i="12" s="1"/>
  <c r="I196" i="12"/>
  <c r="I195" i="12" s="1"/>
  <c r="K196" i="12"/>
  <c r="K195" i="12" s="1"/>
  <c r="O196" i="12"/>
  <c r="O195" i="12" s="1"/>
  <c r="Q196" i="12"/>
  <c r="Q195" i="12" s="1"/>
  <c r="V196" i="12"/>
  <c r="V195" i="12" s="1"/>
  <c r="G205" i="12"/>
  <c r="M205" i="12" s="1"/>
  <c r="I205" i="12"/>
  <c r="K205" i="12"/>
  <c r="K204" i="12" s="1"/>
  <c r="O205" i="12"/>
  <c r="Q205" i="12"/>
  <c r="Q204" i="12" s="1"/>
  <c r="V205" i="12"/>
  <c r="G208" i="12"/>
  <c r="M208" i="12" s="1"/>
  <c r="I208" i="12"/>
  <c r="K208" i="12"/>
  <c r="O208" i="12"/>
  <c r="Q208" i="12"/>
  <c r="V208" i="12"/>
  <c r="AE211" i="12"/>
  <c r="F42" i="1" s="1"/>
  <c r="I17" i="1"/>
  <c r="H44" i="1"/>
  <c r="Q178" i="12" l="1"/>
  <c r="K178" i="12"/>
  <c r="V178" i="12"/>
  <c r="AF54" i="13"/>
  <c r="G43" i="1" s="1"/>
  <c r="I43" i="1" s="1"/>
  <c r="Q8" i="13"/>
  <c r="V28" i="13"/>
  <c r="Q8" i="12"/>
  <c r="V204" i="12"/>
  <c r="G191" i="12"/>
  <c r="I55" i="1" s="1"/>
  <c r="I134" i="12"/>
  <c r="G8" i="12"/>
  <c r="G28" i="13"/>
  <c r="I59" i="1" s="1"/>
  <c r="I20" i="1" s="1"/>
  <c r="K8" i="13"/>
  <c r="I8" i="13"/>
  <c r="F39" i="1"/>
  <c r="O99" i="12"/>
  <c r="M19" i="13"/>
  <c r="V8" i="12"/>
  <c r="O134" i="12"/>
  <c r="K134" i="12"/>
  <c r="O8" i="12"/>
  <c r="I204" i="12"/>
  <c r="G204" i="12"/>
  <c r="I57" i="1" s="1"/>
  <c r="O178" i="12"/>
  <c r="V134" i="12"/>
  <c r="K99" i="12"/>
  <c r="I99" i="12"/>
  <c r="Q28" i="13"/>
  <c r="G8" i="13"/>
  <c r="F41" i="1"/>
  <c r="Q134" i="12"/>
  <c r="O28" i="13"/>
  <c r="V8" i="13"/>
  <c r="I178" i="12"/>
  <c r="Q99" i="12"/>
  <c r="K8" i="12"/>
  <c r="K28" i="13"/>
  <c r="I28" i="13"/>
  <c r="O204" i="12"/>
  <c r="G134" i="12"/>
  <c r="I53" i="1" s="1"/>
  <c r="V99" i="12"/>
  <c r="I8" i="12"/>
  <c r="O8" i="13"/>
  <c r="M28" i="13"/>
  <c r="M15" i="13"/>
  <c r="M8" i="13" s="1"/>
  <c r="M204" i="12"/>
  <c r="M99" i="12"/>
  <c r="G99" i="12"/>
  <c r="I52" i="1" s="1"/>
  <c r="AF211" i="12"/>
  <c r="M179" i="12"/>
  <c r="M178" i="12" s="1"/>
  <c r="M135" i="12"/>
  <c r="M134" i="12" s="1"/>
  <c r="M9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G42" i="1" l="1"/>
  <c r="I42" i="1" s="1"/>
  <c r="G41" i="1"/>
  <c r="I41" i="1" s="1"/>
  <c r="G39" i="1"/>
  <c r="G44" i="1" s="1"/>
  <c r="G25" i="1" s="1"/>
  <c r="G211" i="12"/>
  <c r="I51" i="1"/>
  <c r="I58" i="1"/>
  <c r="I19" i="1" s="1"/>
  <c r="G54" i="13"/>
  <c r="F44" i="1"/>
  <c r="G23" i="1" s="1"/>
  <c r="I39" i="1" l="1"/>
  <c r="I44" i="1" s="1"/>
  <c r="J39" i="1" s="1"/>
  <c r="J44" i="1" s="1"/>
  <c r="I60" i="1"/>
  <c r="I16" i="1"/>
  <c r="I21" i="1" s="1"/>
  <c r="A27" i="1"/>
  <c r="J42" i="1" l="1"/>
  <c r="J43" i="1"/>
  <c r="J41" i="1"/>
  <c r="A28" i="1"/>
  <c r="G28" i="1"/>
  <c r="G27" i="1" s="1"/>
  <c r="G29" i="1" s="1"/>
  <c r="J52" i="1"/>
  <c r="J54" i="1"/>
  <c r="J59" i="1"/>
  <c r="J57" i="1"/>
  <c r="J55" i="1"/>
  <c r="J58" i="1"/>
  <c r="J51" i="1"/>
  <c r="J53" i="1"/>
  <c r="J56" i="1"/>
  <c r="J6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<sst xmlns="http://schemas.openxmlformats.org/spreadsheetml/2006/main" count="958" uniqueCount="350">
  <si>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</si>
  <si>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</si>
  <si>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</si>
  <si>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</si>
  <si>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</si>
  <si>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</si>
  <si>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</si>
  <si>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</si>
  <si>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</si>
  <si>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</si>
  <si>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</si>
  <si>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</si>
  <si>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</si>
  <si>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</si>
  <si>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</si>
  <si>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</si>
  <si>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</si>
  <si>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</si>
  <si>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</si>
  <si>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</si>
  <si>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</si>
  <si>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</si>
  <si>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</si>
  <si>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</si>
  <si>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</si>
  <si>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</si>
  <si>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</si>
  <si>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</si>
  <si>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</si>
  <si>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</si>
  <si>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</si>
  <si>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</si>
  <si>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</si>
  <si>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</si>
  <si>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</si>
  <si>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</si>
  <si>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</si>
  <si>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</si>
  <si>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</si>
  <si>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</si>
  <si>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</si>
  <si>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ZV21-0202</t>
  </si>
  <si>
    <t>CHODNÍK PRO PĚŠÍ NA ULICI PROSTŘEDNÍ, UHERSKÝ BROD</t>
  </si>
  <si>
    <t>Stavba</t>
  </si>
  <si>
    <t>Inženýrský objekt</t>
  </si>
  <si>
    <t>SO 101</t>
  </si>
  <si>
    <t>CHODNÍK PRO PĚŠÍ</t>
  </si>
  <si>
    <t>VNON</t>
  </si>
  <si>
    <t>Vedlejší a Ostatní náklady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</si>
  <si>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</si>
  <si>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</si>
  <si>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</si>
  <si>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</si>
  <si>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</si>
  <si>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</si>
  <si>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</si>
  <si>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</si>
  <si>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91</t>
  </si>
  <si>
    <t>Doplňující práce na komunikaci</t>
  </si>
  <si>
    <t>96</t>
  </si>
  <si>
    <t>Bourání konstrukcí</t>
  </si>
  <si>
    <t>99</t>
  </si>
  <si>
    <t>Staveništní přesun hmot</t>
  </si>
  <si>
    <t>M21</t>
  </si>
  <si>
    <t>Elektromontáže</t>
  </si>
  <si>
    <t>D96</t>
  </si>
  <si>
    <t>Přesuny suti a vybouraných hmot</t>
  </si>
  <si>
    <t>PSU</t>
  </si>
  <si>
    <t>VN</t>
  </si>
  <si>
    <t>ON</t>
  </si>
  <si>
    <t>Ostatní nákldy</t>
  </si>
  <si>
    <t>Položkový soupis prací a dodávek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</si>
  <si>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</si>
  <si>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</si>
  <si>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</si>
  <si>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</si>
  <si>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</si>
  <si>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</si>
  <si>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</si>
  <si>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</si>
  <si>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</si>
  <si>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</si>
  <si>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</si>
  <si>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</si>
  <si>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</si>
  <si>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</si>
  <si>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</si>
  <si>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</si>
  <si>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</si>
  <si>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</si>
  <si>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</si>
  <si>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</si>
  <si>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</si>
  <si>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</si>
  <si>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</si>
  <si>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</si>
  <si>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</si>
  <si>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</si>
  <si>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</si>
  <si>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</si>
  <si>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113106231R00</t>
  </si>
  <si>
    <t>Rozebrání vozovek a ploch s jakoukoliv výplní spár _x000D_
 v jakékoliv ploše, ze zámkové dlažky, kladených do lože z kameniva</t>
  </si>
  <si>
    <t>m2</t>
  </si>
  <si>
    <t>822-1</t>
  </si>
  <si>
    <t>RTS 21/ I</t>
  </si>
  <si>
    <t>Práce</t>
  </si>
  <si>
    <t>POL1_</t>
  </si>
  <si>
    <t>s přemístěním hmot na skládku na vzdálenost do 3 m nebo s naložením na dopravní prostředek</t>
  </si>
  <si>
    <t>SPI</t>
  </si>
  <si>
    <t>ROZEBRÁNÍ BETONOVÉ DLAŽBY - VLNA : 1</t>
  </si>
  <si>
    <t>VV</t>
  </si>
  <si>
    <t xml:space="preserve">viz situace, zpráva : </t>
  </si>
  <si>
    <t>SPU</t>
  </si>
  <si>
    <t>113107315R00</t>
  </si>
  <si>
    <t>Odstranění podkladů nebo krytů z kameniva těženého, v ploše jednotlivě do 50 m2, tloušťka vrstvy 150 mm</t>
  </si>
  <si>
    <t xml:space="preserve">podklad vybouraných zpev.ploch : </t>
  </si>
  <si>
    <t>Odkaz na mn. položky pořadí 1 : 1,00000</t>
  </si>
  <si>
    <t>Odkaz na mn. položky pořadí 4 : 62,00000</t>
  </si>
  <si>
    <t>113107515R00</t>
  </si>
  <si>
    <t>Odstranění podkladů nebo krytů z kameniva hrubého drceného, v ploše jednotlivě do 50 m2, tloušťka vrstvy 150 mm</t>
  </si>
  <si>
    <t>113108315R00</t>
  </si>
  <si>
    <t>Odstranění podkladů nebo krytů živičných, v ploše jednotlivě do 50 m2, tloušťka vrstvy 150 mm</t>
  </si>
  <si>
    <t>VYBOURÁNÍ ASFALTOBETONU TL. 150mm : 62</t>
  </si>
  <si>
    <t>113151113R00</t>
  </si>
  <si>
    <t>Odstranění podkladu, krytu frézováním povrch živičný, plochy do 500 m2 na jednom objektu nebo při provádění pruhu šířky do  750 mm, tloušťky 40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</si>
  <si>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</si>
  <si>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FRÉZOVÁNÍ ASFALTOBETONU TL. 40mm : 18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</si>
  <si>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</si>
  <si>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</si>
  <si>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</si>
  <si>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</si>
  <si>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VYTRHÁNÍ SILNIČNÍHO OBRUBNÍKU : 18</t>
  </si>
  <si>
    <t>VYTRHÁNÍ ZÁHONOVÉHO OBRUBNÍKU : 2</t>
  </si>
  <si>
    <t>122202201R00</t>
  </si>
  <si>
    <t>Odkopávky a prokopávky pro silnice v hornině 3 do 100 m3</t>
  </si>
  <si>
    <t>m3</t>
  </si>
  <si>
    <t>800-1</t>
  </si>
  <si>
    <t>s přemístěním výkopku v příčných profilech na vzdálenost do 15 m nebo s naložením na dopravní prostředek.</t>
  </si>
  <si>
    <t>VÝKOP : 13,50</t>
  </si>
  <si>
    <t xml:space="preserve">viz situace, řez, zpráva : </t>
  </si>
  <si>
    <t>122202209R00</t>
  </si>
  <si>
    <t>Odkopávky a prokopávky pro silnice v hornině 3 příplatek za lepivost horniny</t>
  </si>
  <si>
    <t>Odkaz na mn. položky pořadí 7 : 13,50000</t>
  </si>
  <si>
    <t>125703313R00</t>
  </si>
  <si>
    <t>Čištění melioračních kanálů tloušťky naplavené vrstvy přes 250 do 500 mm, s dnem zpevněným tvárnicemi</t>
  </si>
  <si>
    <t>s úpravou svahu do výšky naplavené vrstvy a s přehozením výkopku na přilehlém terénu na vzdálenost do 3 m nebo s naložením na dopravní prostředek,</t>
  </si>
  <si>
    <t>ULIČNÍ VPUST VYČISTIT : 1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</si>
  <si>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</si>
  <si>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</si>
  <si>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</si>
  <si>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přebytek odkopku na skládku : </t>
  </si>
  <si>
    <t>Odkaz na mn. položky pořadí 11 : 9,00000*-1</t>
  </si>
  <si>
    <t xml:space="preserve">přebytek sejmutého drnu na deponii/skládku : </t>
  </si>
  <si>
    <t>Odkaz na mn. položky pořadí 17 : 4,50000</t>
  </si>
  <si>
    <t>Odkaz na mn. položky pořadí 18 : 28,00000*-0,15</t>
  </si>
  <si>
    <t>171101101R00</t>
  </si>
  <si>
    <t>Uložení sypaniny do násypů zhutněných s uzavřením povrchu násypu z hornin soudržných s předepsanou mírou zhutnění v procentech výsledků zkoušek Proctor-Standard							_x000D_
							_x000D_
 na 95 % PS</t>
  </si>
  <si>
    <t>s rozprostřením sypaniny ve vrstvách a s hrubým urovnáním,</t>
  </si>
  <si>
    <t>KTU (dosypání za obrubou) : 9</t>
  </si>
  <si>
    <t>171201201R00</t>
  </si>
  <si>
    <t>Uložení sypaniny na dočasnou skládku tak, že na 1 m2 plochy připadá přes 2 m3 výkopku nebo ornice</t>
  </si>
  <si>
    <t>Odkaz na mn. položky pořadí 10 : 4,80000</t>
  </si>
  <si>
    <t>181101102R00</t>
  </si>
  <si>
    <t>Úprava pláně v zářezech v hornině 1 až 4, se zhutněním</t>
  </si>
  <si>
    <t>vyrovnáním výškových rozdílů, ploch vodorovných a ploch do sklonu 1 : 5.</t>
  </si>
  <si>
    <t>Odkaz na mn. položky pořadí 20 : 69,30000</t>
  </si>
  <si>
    <t>199000002R00</t>
  </si>
  <si>
    <t>Poplatky za skládku horniny 1- 4, skupina 17 05 04 z Katalogu odpadů</t>
  </si>
  <si>
    <t>111200001RA0</t>
  </si>
  <si>
    <t>Odstranění křovin a stromů o průměru kmene do 100 mm, spálení</t>
  </si>
  <si>
    <t>AP-HSV</t>
  </si>
  <si>
    <t>Agregovaná položka</t>
  </si>
  <si>
    <t>POL2_</t>
  </si>
  <si>
    <t>a stromů o průměru kmene do 100 mm, s odstraněním kořenů, s odklizením křovin a stromů na vzdálenost do 50 m a jejich spálením.</t>
  </si>
  <si>
    <t>112100001RAA</t>
  </si>
  <si>
    <t>Odstranění stromů kácení stromů o průměru kmene do 500 mm, odstranění pařezů včetně odvozu, spálení větví</t>
  </si>
  <si>
    <t>kus</t>
  </si>
  <si>
    <t>Včetně vodorovného přemístění do 1 km.</t>
  </si>
  <si>
    <t>POP</t>
  </si>
  <si>
    <t>121100001RAB</t>
  </si>
  <si>
    <t>Sejmutí ornice naložení a uložení_x000D_
 odvoz do 5 000 m</t>
  </si>
  <si>
    <t>popř. lesní půdy s naložením, vodorovným přemístěním a složením na hromady nebo se zpětným přemístěním a rozprostřením.</t>
  </si>
  <si>
    <t>ODHUMUSOVÁNÍ TL. 150mm : 30*0,15</t>
  </si>
  <si>
    <t>181300010RAC</t>
  </si>
  <si>
    <t>Rozprostření ornice v rovině nebo svahu do 1 : 5 a osetí travou při tloušťce 150 mm, dovoz ornice ze vzdálenosti 5 000 m</t>
  </si>
  <si>
    <t>vč. urovnání ornice, naložení na skládce, vodorovným přemístěním ornice na místo rozprostření, založení trávníku osetím a dodávky travního semene.</t>
  </si>
  <si>
    <t>Včetně přesunu hmot.</t>
  </si>
  <si>
    <t>HUMUSOVÁNÍ TL. 150mm A ZATRAVNĚNÍ _x000D_
 : 28</t>
  </si>
  <si>
    <t>564831111R00</t>
  </si>
  <si>
    <t>Podklad ze štěrkodrti s rozprostřením a zhutněním frakce 0-63 mm, tloušťka po zhutnění 100 mm</t>
  </si>
  <si>
    <t>Odkaz na mn. položky pořadí 23 : 66,00000</t>
  </si>
  <si>
    <t>564851111R00</t>
  </si>
  <si>
    <t>Podklad ze štěrkodrti s rozprostřením a zhutněním frakce 0-63 mm, tloušťka po zhutnění 150 mm</t>
  </si>
  <si>
    <t>Odkaz na mn. položky pořadí 23 : 66,00000*1,05</t>
  </si>
  <si>
    <t>573211111R00</t>
  </si>
  <si>
    <t>Postřik živičný spojovací bez posypu kamenivem z asfaltu silničního, v množství od 0,5 do 0,7 kg/m2</t>
  </si>
  <si>
    <t>Odkaz na mn. položky pořadí 22 : 18,00000</t>
  </si>
  <si>
    <t>577131111R00</t>
  </si>
  <si>
    <t>Beton asfaltový s rozprostřením a zhutněním v pruhu šířky do 3 m, ACO 11+, tloušťky 40 mm, plochy přes 1000 m2</t>
  </si>
  <si>
    <t>KOMUNIKACE - ASFALTOBETON TL. 40mm - NOVÁ OBRUSNÁ VRSTVA : 18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</si>
  <si>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</si>
  <si>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</si>
  <si>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</si>
  <si>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CHODNÍK - BETONOVÁ DLAŽBA 200/100/60mm - ŠEDÁ BARVA : 60</t>
  </si>
  <si>
    <t>SJEZD - BETONOVÁ DLAŽBA 200/100/60mm - ŠEDÁ BARVA : 4</t>
  </si>
  <si>
    <t>VAROVNÝ, SIGNÁLNÍ PÁS - RELIÉFNÍ DLAŽBA - ČERVENÁ BARVA : 2</t>
  </si>
  <si>
    <t>597101035RAA</t>
  </si>
  <si>
    <t>Odvodňovací žlaby komunikací a zpevněných ploch žlab odvodnovací polymerbetonový včetně dodávky roštu a žlabu, pro zatížení D400</t>
  </si>
  <si>
    <t>montáž odvodňovacích žlabů a vpustí k odvodňovacím žlabům z polymerbetonu, včetně betonového lože popř. obetonování, s dodávkou žlabů a vpustí.</t>
  </si>
  <si>
    <t xml:space="preserve">ODTOK VODY NA TERÉN : </t>
  </si>
  <si>
    <t>59245110R</t>
  </si>
  <si>
    <t>dlažba betonová dvouvrstvá, skladebná; obdélník; šedá; l = 200 mm; š = 100 mm; tl. 60,0 mm</t>
  </si>
  <si>
    <t>SPCM</t>
  </si>
  <si>
    <t>Specifikace</t>
  </si>
  <si>
    <t>POL3_</t>
  </si>
  <si>
    <t>Odkaz na mn. položky pořadí 26 : 2,10000*-1</t>
  </si>
  <si>
    <t>592451151R</t>
  </si>
  <si>
    <t>dlažba betonová dvouvrstvá, skladebná; obdélník; dlaždice pro nevidomé; červená; l = 200 mm; š = 100 mm; tl. 60,0 mm</t>
  </si>
  <si>
    <t>VAROVNÝ, SIGNÁLNÍ PÁS - RELIÉFNÍ DLAŽBA - ČERVENÁ BARVA : 2*1,05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</si>
  <si>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</si>
  <si>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</si>
  <si>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</si>
  <si>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SILNIČNÍ OBRUBNÍK BO 15/25 (150/250/1000mm) - NÁŠLAP 100mm : 33</t>
  </si>
  <si>
    <t>PŘECHODOVÝ KUS DL. 1,0m BO 25/15 : 2</t>
  </si>
  <si>
    <t>NÁJEZDOVÝ OBRUBNÍK BO 15/15 (150/150/1000mm) - NÁŠLAP 20mm : 3</t>
  </si>
  <si>
    <t>BETONOVÝ OBRUBNÍK BO 10/25 (100/250/1000mm) - NÁŠLAP 60mm : 30</t>
  </si>
  <si>
    <t>BETONOVÝ OBRUBNÍK BO 10/25 (100/250/1000mm) - ZAPUŠTĚNÝ : 3</t>
  </si>
  <si>
    <t>919722212R00</t>
  </si>
  <si>
    <t>Dilatační spáry řezané v cementobetonovém krytu příčné, zalití spár za tepla s těsněním, šířka přes 3 do 9 mm</t>
  </si>
  <si>
    <t>vyčištění spár po řezání, vyčištění spár před zálivkou a impregnace spár před zálivkou,</t>
  </si>
  <si>
    <t>ZAŘEZÁNÍ STYČNÉ SPÁRY + ZALITÍ BITUMENOVOU ZÁLIVKOU : 38</t>
  </si>
  <si>
    <t>919735113R00</t>
  </si>
  <si>
    <t>Řezání stávajících krytů nebo podkladů živičných, hloubky přes 100 do 150 mm</t>
  </si>
  <si>
    <t>včetně spotřeby vody</t>
  </si>
  <si>
    <t>ZAŘEZÁNÍ STYČNÉ SPÁRY ASFALTU : 38</t>
  </si>
  <si>
    <t>11163611R</t>
  </si>
  <si>
    <t>asfaltová zálivka zpracování za horka; bod měknutí nad 85 °C; skupenství při 20°C tuhá hmota; hustota při 25°C 1 000 kg/m3; nerozpustný ve vodě; hořlavý; bod hoření nad 300 °C; černý</t>
  </si>
  <si>
    <t>t</t>
  </si>
  <si>
    <t>Odkaz na mn. položky pořadí 28 : 38,00000*0,0025</t>
  </si>
  <si>
    <t>59217001R</t>
  </si>
  <si>
    <t>obrubník parkový materiál beton; l = 1000,0 mm; š = 100,0 mm; h = 250,0 mm; barva přírodní</t>
  </si>
  <si>
    <t>BETONOVÝ OBRUBNÍK BO 10/25 (100/250/1000mm) - NÁŠLAP 60mm : 30*1,05</t>
  </si>
  <si>
    <t>BETONOVÝ OBRUBNÍK BO 10/25 (100/250/1000mm) - ZAPUŠTĚNÝ : 3*1,05</t>
  </si>
  <si>
    <t>59217010R</t>
  </si>
  <si>
    <t>obrubník silniční materiál beton; l = 1000,0 mm; š = 150,0 mm; h = 250,0 mm; barva přírodní</t>
  </si>
  <si>
    <t>SILNIČNÍ OBRUBNÍK BO 15/25 (150/250/1000mm) - NÁŠLAP 100mm : 33*1,05</t>
  </si>
  <si>
    <t>59217021R</t>
  </si>
  <si>
    <t>obrubník silniční přechodový pravý; materiál beton; l = 975,0 mm; š = 150,0 mm; výškový rozsah h = 145 až 250 mm; barva přírodní</t>
  </si>
  <si>
    <t>PŘECHODOVÝ KUS DL. 1,0m BO 25/15 : 1*1,05</t>
  </si>
  <si>
    <t>59217022R</t>
  </si>
  <si>
    <t>obrubník silniční přechodový levý; materiál beton; l = 975,0 mm; š = 150,0 mm; výškový rozsah h = 145 až 250 mm; barva přírodní</t>
  </si>
  <si>
    <t>59217476R</t>
  </si>
  <si>
    <t>obrubník silniční nájezdový; materiál beton; l = 1000,0 mm; š = 150,0 mm; h = 150,0 mm; barva šedá</t>
  </si>
  <si>
    <t>NÁJEZDOVÝ OBRUBNÍK BO 15/15 (150/150/1000mm) - NÁŠLAP 20mm : 3*1,05</t>
  </si>
  <si>
    <t>962071711R00</t>
  </si>
  <si>
    <t>801-3</t>
  </si>
  <si>
    <t>včetně snesení bez podchycení nosné konstrukce a bez odvozu sloupů, včetně pomocného lešení o výšce podlahy do 1900 mm a pro zatížení do 1,5 kPa  (150 kg/m2),</t>
  </si>
  <si>
    <t>Včetně pomocného lešení o výšce podlahy do 1900 mm a pro zatížení do 1,5 kPa  (150 kg/m2).</t>
  </si>
  <si>
    <t>968062558R00</t>
  </si>
  <si>
    <t>Vybourání dřevěných rámů vrat, plochy do 5 m2</t>
  </si>
  <si>
    <t>včetně pomocného lešení o výšce podlahy do 1900 mm a pro zatížení do 1,5 kPa  (150 kg/m2),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</si>
  <si>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</si>
  <si>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</si>
  <si>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</si>
  <si>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</si>
  <si>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</si>
  <si>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210500010RA0</t>
  </si>
  <si>
    <t>AP-M</t>
  </si>
  <si>
    <t>ruční výkop jámy v hornině 3 pro stožár o objemu do 2 m3, rozrušení živičného povrchu nebo odstranění mozaiky, zakrytí jámy deskou a zajištění proti posunutí, základ z prostého betonu včetně dopravy směsi k základu, zhotovení azbestocementového pouzdra mimo osu kabelu, uložení podkladového plechu na vybetonované dno, uložení, vyrovnání a zabetonování pouzdra, vytvoření kabelových prostupů, zabezpečení pouzdra proti zasypání a úrazu osob, dodávka a osazení osvětlovacího ocelového stožáru včetně výložníku, stožárové patice, elektrovýzbroje stožáru pro dva okruhy, hloubení kabelové rýhy 50 x 70 cm strojně bez ohledu na druh použitého mechanizačního prostředku, včetně přípravných, pomocných a vytyčovacích prací v průměrných podmínkách a se započítáním podílu prací v jiných než běžných podmínkách, s jedním výhozem až do vzdálenosti 3 m za okraj rýhy nebo s případným naložením do dopravního vozíku přistaveného k okraji rýhy, v hornině 3, zřízení kabelového lože z kopaného písku bez zakrytí, dodání kopaného písku, přísun písku do rýhy, pokrytí dna rýhy souvislou urovnanou vrstvou písku tloušťky 10 cm, dodávka a položení kabelu druhu dle popisu, do 1000 V, zakrytí kabelu výstražnou folií z PVC s rozvinutím a uložením a včetně dodávky fólie, ruční zához nezapažené kabelové rýhy s případným rozpojováním výkopku a s jedním přehozem až do vzdálenosti 3 m nebo se shozením z vozidel, bez pěchování zeminy, úprava terénu, odkopání terénních nerovností až do hloubky 10 cm, zásyp materiálem získaným odkopávkou, koncovky eprosinové, svítidlo výbojkové parkové, uzemňovací vedení v zemi včetně svorek, propojení a izolace spojů, silový kabel do 1 kV volně uložený CYKY-M 3 x 1,5 a 4 x 10, upravení povrchu pouzdrového základu včetně zhotovení spádové betonové desky.</t>
  </si>
  <si>
    <t>NOVÝ STOŽÁR VO VČ. SVÍTIDLA : 1</t>
  </si>
  <si>
    <t xml:space="preserve">specifikace viz technická zpráva : </t>
  </si>
  <si>
    <t>979081111R00</t>
  </si>
  <si>
    <t>Přesun suti</t>
  </si>
  <si>
    <t>POL8_</t>
  </si>
  <si>
    <t>979990001R00</t>
  </si>
  <si>
    <t>Poplatek za skládku stavební suti, skupina 17 09 04 z Katalogu odpadů</t>
  </si>
  <si>
    <t>RTS 20/ I</t>
  </si>
  <si>
    <t>SUM</t>
  </si>
  <si>
    <t>JKSO:</t>
  </si>
  <si>
    <t>822.29</t>
  </si>
  <si>
    <t>komunikace pozemní ostatní</t>
  </si>
  <si>
    <t>JKSO</t>
  </si>
  <si>
    <t>84 m2</t>
  </si>
  <si>
    <t>kryt (materiál konstrukce krytu) dlážděný</t>
  </si>
  <si>
    <t>JKSOChar</t>
  </si>
  <si>
    <t>novostavba objektu</t>
  </si>
  <si>
    <t>JKSOAkce</t>
  </si>
  <si>
    <t>END</t>
  </si>
  <si>
    <t>005111010R</t>
  </si>
  <si>
    <t>Geodetické práce</t>
  </si>
  <si>
    <t>soubor</t>
  </si>
  <si>
    <t>Vlastní</t>
  </si>
  <si>
    <t>Indiv</t>
  </si>
  <si>
    <t>POL1_1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</si>
  <si>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</si>
  <si>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</si>
  <si>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t>
  </si>
  <si>
    <t>ochrany sousedních pozemků a objektů vč.stromů ap., objektů a zařízení pro zajištění organizace a bezpečnosti provozu sídliště vozidel i pěších v průběhu stavby, bezpečnost a ochranu zdraví na staveništi, ap.</t>
  </si>
  <si>
    <t>005121020R</t>
  </si>
  <si>
    <t>Provoz zařízení staveniště</t>
  </si>
  <si>
    <t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t>
  </si>
  <si>
    <t>005121030R</t>
  </si>
  <si>
    <t>Odstranění zařízení staveniště</t>
  </si>
  <si>
    <t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t>
  </si>
  <si>
    <t>0054500R</t>
  </si>
  <si>
    <t>Kompletační, koordinační, ostatní inženýrská činnost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</si>
  <si>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</si>
  <si>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005211030R</t>
  </si>
  <si>
    <t>Dočasná dopravní opatření</t>
  </si>
  <si>
    <t>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t>
  </si>
  <si>
    <t>005231010R</t>
  </si>
  <si>
    <t>Zkoušky a revize</t>
  </si>
  <si>
    <t>Náklady na provedení veškerých predepsaných zkoušek a revizí použitých materiálu a provedených konstrukcí nebo stavebních prací, doložení zkoušek objednateli</t>
  </si>
  <si>
    <t>005241010R</t>
  </si>
  <si>
    <t>Dokumentace skutečného provedení, uvedení do provozu.</t>
  </si>
  <si>
    <t>Náklady na vyhotovení dokumentace skutečného provedení stavby vč.geodet.zaměření a její předání objednateli v požadované formě a požadovaném počtu.</t>
  </si>
  <si>
    <t>Příprava všech dalších podkladů pro projednání a uvedení stavby a jejích dílčích částí do provozu a užívání.</t>
  </si>
  <si>
    <t>005501010R</t>
  </si>
  <si>
    <t>005111011R</t>
  </si>
  <si>
    <t>Vytýčení stávajících inženýrských sítí</t>
  </si>
  <si>
    <t>Vytýčení stávajících inženýrských sítí v místě stavby z hlediska jejich ochrany při provádění stavby.</t>
  </si>
  <si>
    <t>Geodetické vytyčení staveniště, vytyčení výškových a polohových bodů stavby, zaměření inženýrských sití  vč. zaměření skutečného provedení stavby se zákresem do katastrální mapy.</t>
  </si>
  <si>
    <t>V rozsahu dle platných ČSN a TP a dalších potřebných zkoušek prováděných prostřednictvím akreditovaných zkušeben.</t>
  </si>
  <si>
    <t>Ostatní náklady z obchodních podmínek smlouvy</t>
  </si>
  <si>
    <t>Náklady spojené s dodržením podmínek uvedených dokumentech vyhlášené soutěže a dalších především obchodních podmínek smlouvy včetně uhrazení vyměřených poplatků.</t>
  </si>
  <si>
    <t>(např.zajištění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t>
  </si>
  <si>
    <t>Provozní vlivy silniční, ztížený provoz a provádění prací na staveništi</t>
  </si>
  <si>
    <t>Komplet zahrnuje :</t>
  </si>
  <si>
    <t>Náklady na ztížené provádění stavebních prací, ztížená vnitrostaveništní doprava, opravy, údržba a průběžné čištění kropení komunikací užívaných v průběhu stavby,</t>
  </si>
  <si>
    <t>omezení prací v důsledku dopravního provozu na staveniště (zásobování, průjezd mimo stavebních vozidel).</t>
  </si>
  <si>
    <t>005701010R</t>
  </si>
  <si>
    <t>Staveništně bezpečnostní a hygienická opatření na staveništi</t>
  </si>
  <si>
    <t>005602010R</t>
  </si>
  <si>
    <t>- náklady na zřízení oplocení staveniště v dostatečném rozsahu, náklady na zřízení koridorů pro bezpečný pohyb pěších v blízkosti staveniště vč. nezbytného osvětlení,</t>
  </si>
  <si>
    <t>zajištění řezání betonových prvků před prašností  vodní clonou</t>
  </si>
  <si>
    <t>- náklady na zařízení k zachycování ropných úkapů od motorových vozidel a strojů stojících či parkujících v prostoru staveniště případně na odstavných plochách v lázeńské zóně</t>
  </si>
  <si>
    <t>KÁCENÍ STROMŮ - JEHLIČNAN - OKRASNÝ, OBVOD KMENE 30cm : 4</t>
  </si>
  <si>
    <t>ODSTRANĚNÍ KEŘE : 32</t>
  </si>
  <si>
    <t>LINIOVÝ ŽLAB S LITINOVÝM ROŠTEM - ZATÍŽENÍ A15, ŠÍŘKY 200mm : 4,</t>
  </si>
  <si>
    <t>kompl.</t>
  </si>
  <si>
    <t xml:space="preserve">ODSTRANĚNÍ DŘEVĚNÉ BRÁNY, </t>
  </si>
  <si>
    <t>Demontáž stožáru VO</t>
  </si>
  <si>
    <t xml:space="preserve">Demontáž stožár a svítidlo předat správci VO : </t>
  </si>
  <si>
    <t>D+M Venkovní osvětlení, stožár parkový, ocelový, výška 4,5 m</t>
  </si>
  <si>
    <t xml:space="preserve">Rozvody, vystrojení napojit na stávající kabel NN (stav prověřit) a na svorkovnici stožáru : </t>
  </si>
  <si>
    <t>Odvoz suti a vybouraných hmot na skládku zhotovitele</t>
  </si>
  <si>
    <t>Kácení stromů s odřezáním kmene a s odvětvením, odstranění pařezů s přesekáním kořenů, naložení kmenů a pařezů na dopravní prostředek a vodorovné přemístění, spálení větví nebo likvidace.</t>
  </si>
  <si>
    <t>Stožár výška 4,5 m nad terén – typ:  LBH 4,5 – B.  bezpaticový třístupňový, oboustranně zinkováno, s ochrannou plastovou manžetou ve spodní části stožáru, bet. Základ</t>
  </si>
  <si>
    <t xml:space="preserve"> LED,  17 W  3000 K, IP 66, optika: 70°x140°, AstroDIM, protokol DALI,Přepěťová ochrana) přímo ve svítidle vše dle standardů města UHB odsouhlasit se správcem VO </t>
  </si>
  <si>
    <t>ODSTRANĚNÍ STOŽÁRU VO včetně základ. Likvidace odpadu (pod úroveň pláně chodníku) :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</si>
</sst>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28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wrapText="1" shrinkToFit="1"/>
    </xf>
    <xf numFmtId="4" fontId="15" fillId="2" borderId="35" xfId="0" applyNumberFormat="1" applyFont="1" applyFill="1" applyBorder="1" applyAlignment="1">
      <alignment vertical="center" shrinkToFit="1"/>
    </xf>
    <xf numFmtId="4" fontId="0" fillId="2" borderId="36" xfId="0" applyNumberFormat="1" applyFill="1" applyBorder="1" applyAlignment="1">
      <alignment vertical="center" shrinkToFit="1"/>
    </xf>
    <xf numFmtId="3" fontId="0" fillId="2" borderId="36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28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2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6" xfId="0" applyNumberFormat="1" applyFont="1" applyFill="1" applyBorder="1" applyAlignment="1">
      <alignment horizontal="center" vertical="center"/>
    </xf>
    <xf numFmtId="4" fontId="7" fillId="2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3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4" fontId="18" fillId="3" borderId="0" xfId="0" applyNumberFormat="1" applyFont="1" applyFill="1" applyBorder="1" applyAlignment="1" applyProtection="1">
      <alignment vertical="top" shrinkToFit="1"/>
      <protection locked="0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8" fillId="3" borderId="18" xfId="0" applyNumberFormat="1" applyFont="1" applyFill="1" applyBorder="1" applyAlignment="1" applyProtection="1">
      <alignment horizontal="left" vertical="top" wrapText="1"/>
      <protection locked="0"/>
    </xf>
    <xf numFmtId="49" fontId="18" fillId="3" borderId="18" xfId="0" applyNumberFormat="1" applyFont="1" applyFill="1" applyBorder="1" applyAlignment="1" applyProtection="1">
      <alignment vertical="top"/>
      <protection locked="0"/>
    </xf>
    <xf numFmtId="49" fontId="18" fillId="3" borderId="0" xfId="0" applyNumberFormat="1" applyFont="1" applyFill="1" applyBorder="1" applyAlignment="1" applyProtection="1">
      <alignment horizontal="left" vertical="top" wrapText="1"/>
      <protection locked="0"/>
    </xf>
    <xf numFmtId="49" fontId="18" fillId="3" borderId="0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18" xfId="0" applyBorder="1" applyAlignment="1">
      <alignment vertical="top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49" fontId="18" fillId="3" borderId="6" xfId="0" applyNumberFormat="1" applyFont="1" applyFill="1" applyBorder="1" applyAlignment="1" applyProtection="1">
      <alignment horizontal="left"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opLeftCell="B1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1" t="s">
        <v>39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2"/>
      <c r="B2" s="76" t="s">
        <v>22</v>
      </c>
      <c r="C2" s="77"/>
      <c r="D2" s="78" t="s">
        <v>41</v>
      </c>
      <c r="E2" s="227" t="s">
        <v>42</v>
      </c>
      <c r="F2" s="228"/>
      <c r="G2" s="228"/>
      <c r="H2" s="228"/>
      <c r="I2" s="228"/>
      <c r="J2" s="229"/>
      <c r="O2" s="1"/>
    </row>
    <row r="3" spans="1:15" ht="27" hidden="1" customHeight="1" x14ac:dyDescent="0.2">
      <c r="A3" s="2"/>
      <c r="B3" s="79"/>
      <c r="C3" s="77"/>
      <c r="D3" s="80"/>
      <c r="E3" s="230"/>
      <c r="F3" s="231"/>
      <c r="G3" s="231"/>
      <c r="H3" s="231"/>
      <c r="I3" s="231"/>
      <c r="J3" s="232"/>
    </row>
    <row r="4" spans="1:15" ht="23.25" customHeight="1" x14ac:dyDescent="0.2">
      <c r="A4" s="2"/>
      <c r="B4" s="81"/>
      <c r="C4" s="82"/>
      <c r="D4" s="83"/>
      <c r="E4" s="211"/>
      <c r="F4" s="211"/>
      <c r="G4" s="211"/>
      <c r="H4" s="211"/>
      <c r="I4" s="211"/>
      <c r="J4" s="212"/>
    </row>
    <row r="5" spans="1:15" ht="24" customHeight="1" x14ac:dyDescent="0.2">
      <c r="A5" s="2"/>
      <c r="B5" s="31" t="s">
        <v>40</v>
      </c>
      <c r="D5" s="215"/>
      <c r="E5" s="216"/>
      <c r="F5" s="216"/>
      <c r="G5" s="216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17"/>
      <c r="E6" s="218"/>
      <c r="F6" s="218"/>
      <c r="G6" s="21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9"/>
      <c r="F7" s="220"/>
      <c r="G7" s="22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4"/>
      <c r="E11" s="234"/>
      <c r="F11" s="234"/>
      <c r="G11" s="234"/>
      <c r="H11" s="18" t="s">
        <v>38</v>
      </c>
      <c r="I11" s="85"/>
      <c r="J11" s="8"/>
    </row>
    <row r="12" spans="1:15" ht="15.75" customHeight="1" x14ac:dyDescent="0.2">
      <c r="A12" s="2"/>
      <c r="B12" s="28"/>
      <c r="C12" s="55"/>
      <c r="D12" s="210"/>
      <c r="E12" s="210"/>
      <c r="F12" s="210"/>
      <c r="G12" s="210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4"/>
      <c r="E13" s="213"/>
      <c r="F13" s="214"/>
      <c r="G13" s="21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3"/>
      <c r="F15" s="233"/>
      <c r="G15" s="235"/>
      <c r="H15" s="235"/>
      <c r="I15" s="235" t="s">
        <v>29</v>
      </c>
      <c r="J15" s="236"/>
    </row>
    <row r="16" spans="1:15" ht="23.25" customHeight="1" x14ac:dyDescent="0.2">
      <c r="A16" s="142" t="s">
        <v>24</v>
      </c>
      <c r="B16" s="38" t="s">
        <v>24</v>
      </c>
      <c r="C16" s="62"/>
      <c r="D16" s="63"/>
      <c r="E16" s="199"/>
      <c r="F16" s="200"/>
      <c r="G16" s="199"/>
      <c r="H16" s="200"/>
      <c r="I16" s="199">
        <f>SUMIF(F51:F59,A16,I51:I59)+SUMIF(F51:F59,"PSU",I51:I59)</f>
        <v>0</v>
      </c>
      <c r="J16" s="201"/>
    </row>
    <row r="17" spans="1:10" ht="23.25" customHeight="1" x14ac:dyDescent="0.2">
      <c r="A17" s="142" t="s">
        <v>25</v>
      </c>
      <c r="B17" s="38" t="s">
        <v>25</v>
      </c>
      <c r="C17" s="62"/>
      <c r="D17" s="63"/>
      <c r="E17" s="199"/>
      <c r="F17" s="200"/>
      <c r="G17" s="199"/>
      <c r="H17" s="200"/>
      <c r="I17" s="199">
        <f>SUMIF(F51:F59,A17,I51:I59)</f>
        <v>0</v>
      </c>
      <c r="J17" s="201"/>
    </row>
    <row r="18" spans="1:10" ht="23.25" customHeight="1" x14ac:dyDescent="0.2">
      <c r="A18" s="142" t="s">
        <v>26</v>
      </c>
      <c r="B18" s="38" t="s">
        <v>26</v>
      </c>
      <c r="C18" s="62"/>
      <c r="D18" s="63"/>
      <c r="E18" s="199"/>
      <c r="F18" s="200"/>
      <c r="G18" s="199"/>
      <c r="H18" s="200"/>
      <c r="I18" s="199">
        <f>SUMIF(F51:F59,A18,I51:I59)</f>
        <v>0</v>
      </c>
      <c r="J18" s="201"/>
    </row>
    <row r="19" spans="1:10" ht="23.25" customHeight="1" x14ac:dyDescent="0.2">
      <c r="A19" s="142" t="s">
        <v>68</v>
      </c>
      <c r="B19" s="38" t="s">
        <v>27</v>
      </c>
      <c r="C19" s="62"/>
      <c r="D19" s="63"/>
      <c r="E19" s="199"/>
      <c r="F19" s="200"/>
      <c r="G19" s="199"/>
      <c r="H19" s="200"/>
      <c r="I19" s="199">
        <f>SUMIF(F51:F59,A19,I51:I59)</f>
        <v>0</v>
      </c>
      <c r="J19" s="201"/>
    </row>
    <row r="20" spans="1:10" ht="23.25" customHeight="1" x14ac:dyDescent="0.2">
      <c r="A20" s="142" t="s">
        <v>69</v>
      </c>
      <c r="B20" s="38" t="s">
        <v>28</v>
      </c>
      <c r="C20" s="62"/>
      <c r="D20" s="63"/>
      <c r="E20" s="199"/>
      <c r="F20" s="200"/>
      <c r="G20" s="199"/>
      <c r="H20" s="200"/>
      <c r="I20" s="199">
        <f>SUMIF(F51:F59,A20,I51:I59)</f>
        <v>0</v>
      </c>
      <c r="J20" s="201"/>
    </row>
    <row r="21" spans="1:10" ht="23.25" customHeight="1" x14ac:dyDescent="0.2">
      <c r="A21" s="2"/>
      <c r="B21" s="48" t="s">
        <v>29</v>
      </c>
      <c r="C21" s="64"/>
      <c r="D21" s="65"/>
      <c r="E21" s="202"/>
      <c r="F21" s="237"/>
      <c r="G21" s="202"/>
      <c r="H21" s="237"/>
      <c r="I21" s="202">
        <f>SUM(I16:J20)</f>
        <v>0</v>
      </c>
      <c r="J21" s="203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97">
        <f>ZakladDPHSniVypocet</f>
        <v>0</v>
      </c>
      <c r="H23" s="198"/>
      <c r="I23" s="19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95">
        <f>I23*E23/100</f>
        <v>0</v>
      </c>
      <c r="H24" s="196"/>
      <c r="I24" s="19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97">
        <f>ZakladDPHZaklVypocet</f>
        <v>0</v>
      </c>
      <c r="H25" s="198"/>
      <c r="I25" s="19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24">
        <f>I25*E25/100</f>
        <v>0</v>
      </c>
      <c r="H26" s="225"/>
      <c r="I26" s="225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26">
        <f>CenaCelkemBezDPH-(ZakladDPHSni+ZakladDPHZakl)</f>
        <v>0</v>
      </c>
      <c r="H27" s="226"/>
      <c r="I27" s="226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6" t="s">
        <v>23</v>
      </c>
      <c r="C28" s="117"/>
      <c r="D28" s="117"/>
      <c r="E28" s="118"/>
      <c r="F28" s="119"/>
      <c r="G28" s="205">
        <f>A27</f>
        <v>0</v>
      </c>
      <c r="H28" s="205"/>
      <c r="I28" s="205"/>
      <c r="J28" s="120" t="str">
        <f t="shared" si="0"/>
        <v>CZK</v>
      </c>
    </row>
    <row r="29" spans="1:10" ht="27.75" hidden="1" customHeight="1" thickBot="1" x14ac:dyDescent="0.25">
      <c r="A29" s="2"/>
      <c r="B29" s="116" t="s">
        <v>35</v>
      </c>
      <c r="C29" s="121"/>
      <c r="D29" s="121"/>
      <c r="E29" s="121"/>
      <c r="F29" s="122"/>
      <c r="G29" s="204">
        <f>ZakladDPHSni+DPHSni+ZakladDPHZakl+DPHZakl+Zaokrouhleni</f>
        <v>0</v>
      </c>
      <c r="H29" s="204"/>
      <c r="I29" s="204"/>
      <c r="J29" s="123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6"/>
      <c r="E34" s="207"/>
      <c r="G34" s="208"/>
      <c r="H34" s="209"/>
      <c r="I34" s="209"/>
      <c r="J34" s="25"/>
    </row>
    <row r="35" spans="1:10" ht="12.75" customHeight="1" x14ac:dyDescent="0.2">
      <c r="A35" s="2"/>
      <c r="B35" s="2"/>
      <c r="D35" s="194" t="s">
        <v>2</v>
      </c>
      <c r="E35" s="1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7" t="s">
        <v>1</v>
      </c>
      <c r="J38" s="98" t="s">
        <v>0</v>
      </c>
    </row>
    <row r="39" spans="1:10" ht="25.5" hidden="1" customHeight="1" x14ac:dyDescent="0.2">
      <c r="A39" s="88">
        <v>1</v>
      </c>
      <c r="B39" s="99" t="s">
        <v>43</v>
      </c>
      <c r="C39" s="192"/>
      <c r="D39" s="192"/>
      <c r="E39" s="192"/>
      <c r="F39" s="100">
        <f>'SO 101 SO 101 Pol'!AE211+'SO 101 VNON Pol'!AE54</f>
        <v>0</v>
      </c>
      <c r="G39" s="101">
        <f>'SO 101 SO 101 Pol'!AF211+'SO 101 VNON Pol'!AF54</f>
        <v>0</v>
      </c>
      <c r="H39" s="102"/>
      <c r="I39" s="103">
        <f>F39+G39+H39</f>
        <v>0</v>
      </c>
      <c r="J39" s="104" t="str">
        <f>IF(CenaCelkemVypocet=0,"",I39/CenaCelkemVypocet*100)</f>
        <v/>
      </c>
    </row>
    <row r="40" spans="1:10" ht="25.5" customHeight="1" x14ac:dyDescent="0.2">
      <c r="A40" s="88">
        <v>2</v>
      </c>
      <c r="B40" s="105"/>
      <c r="C40" s="193" t="s">
        <v>44</v>
      </c>
      <c r="D40" s="193"/>
      <c r="E40" s="193"/>
      <c r="F40" s="106"/>
      <c r="G40" s="107"/>
      <c r="H40" s="107"/>
      <c r="I40" s="108"/>
      <c r="J40" s="109"/>
    </row>
    <row r="41" spans="1:10" ht="25.5" customHeight="1" x14ac:dyDescent="0.2">
      <c r="A41" s="88">
        <v>2</v>
      </c>
      <c r="B41" s="105" t="s">
        <v>45</v>
      </c>
      <c r="C41" s="193" t="s">
        <v>46</v>
      </c>
      <c r="D41" s="193"/>
      <c r="E41" s="193"/>
      <c r="F41" s="106">
        <f>'SO 101 SO 101 Pol'!AE211+'SO 101 VNON Pol'!AE54</f>
        <v>0</v>
      </c>
      <c r="G41" s="107">
        <f>'SO 101 SO 101 Pol'!AF211+'SO 101 VNON Pol'!AF54</f>
        <v>0</v>
      </c>
      <c r="H41" s="107"/>
      <c r="I41" s="108">
        <f>F41+G41+H41</f>
        <v>0</v>
      </c>
      <c r="J41" s="109" t="str">
        <f>IF(CenaCelkemVypocet=0,"",I41/CenaCelkemVypocet*100)</f>
        <v/>
      </c>
    </row>
    <row r="42" spans="1:10" ht="25.5" customHeight="1" x14ac:dyDescent="0.2">
      <c r="A42" s="88">
        <v>3</v>
      </c>
      <c r="B42" s="110" t="s">
        <v>45</v>
      </c>
      <c r="C42" s="192" t="s">
        <v>46</v>
      </c>
      <c r="D42" s="192"/>
      <c r="E42" s="192"/>
      <c r="F42" s="111">
        <f>'SO 101 SO 101 Pol'!AE211</f>
        <v>0</v>
      </c>
      <c r="G42" s="102">
        <f>'SO 101 SO 101 Pol'!AF211</f>
        <v>0</v>
      </c>
      <c r="H42" s="102"/>
      <c r="I42" s="103">
        <f>F42+G42+H42</f>
        <v>0</v>
      </c>
      <c r="J42" s="104" t="str">
        <f>IF(CenaCelkemVypocet=0,"",I42/CenaCelkemVypocet*100)</f>
        <v/>
      </c>
    </row>
    <row r="43" spans="1:10" ht="25.5" customHeight="1" x14ac:dyDescent="0.2">
      <c r="A43" s="88">
        <v>3</v>
      </c>
      <c r="B43" s="110" t="s">
        <v>47</v>
      </c>
      <c r="C43" s="192" t="s">
        <v>48</v>
      </c>
      <c r="D43" s="192"/>
      <c r="E43" s="192"/>
      <c r="F43" s="111">
        <f>'SO 101 VNON Pol'!AE54</f>
        <v>0</v>
      </c>
      <c r="G43" s="102">
        <f>'SO 101 VNON Pol'!AF54</f>
        <v>0</v>
      </c>
      <c r="H43" s="102"/>
      <c r="I43" s="103">
        <f>F43+G43+H43</f>
        <v>0</v>
      </c>
      <c r="J43" s="104" t="str">
        <f>IF(CenaCelkemVypocet=0,"",I43/CenaCelkemVypocet*100)</f>
        <v/>
      </c>
    </row>
    <row r="44" spans="1:10" ht="25.5" customHeight="1" x14ac:dyDescent="0.2">
      <c r="A44" s="88"/>
      <c r="B44" s="190" t="s">
        <v>49</v>
      </c>
      <c r="C44" s="191"/>
      <c r="D44" s="191"/>
      <c r="E44" s="191"/>
      <c r="F44" s="112">
        <f>SUMIF(A39:A43,"=1",F39:F43)</f>
        <v>0</v>
      </c>
      <c r="G44" s="113">
        <f>SUMIF(A39:A43,"=1",G39:G43)</f>
        <v>0</v>
      </c>
      <c r="H44" s="113">
        <f>SUMIF(A39:A43,"=1",H39:H43)</f>
        <v>0</v>
      </c>
      <c r="I44" s="114">
        <f>SUMIF(A39:A43,"=1",I39:I43)</f>
        <v>0</v>
      </c>
      <c r="J44" s="115">
        <f>SUMIF(A39:A43,"=1",J39:J43)</f>
        <v>0</v>
      </c>
    </row>
    <row r="48" spans="1:10" ht="15.75" x14ac:dyDescent="0.25">
      <c r="B48" s="124" t="s">
        <v>51</v>
      </c>
    </row>
    <row r="50" spans="1:10" ht="25.5" customHeight="1" x14ac:dyDescent="0.2">
      <c r="A50" s="126"/>
      <c r="B50" s="129" t="s">
        <v>17</v>
      </c>
      <c r="C50" s="129" t="s">
        <v>5</v>
      </c>
      <c r="D50" s="130"/>
      <c r="E50" s="130"/>
      <c r="F50" s="131" t="s">
        <v>52</v>
      </c>
      <c r="G50" s="131"/>
      <c r="H50" s="131"/>
      <c r="I50" s="131" t="s">
        <v>29</v>
      </c>
      <c r="J50" s="131" t="s">
        <v>0</v>
      </c>
    </row>
    <row r="51" spans="1:10" ht="36.75" customHeight="1" x14ac:dyDescent="0.2">
      <c r="A51" s="127"/>
      <c r="B51" s="132" t="s">
        <v>53</v>
      </c>
      <c r="C51" s="188" t="s">
        <v>54</v>
      </c>
      <c r="D51" s="189"/>
      <c r="E51" s="189"/>
      <c r="F51" s="138" t="s">
        <v>24</v>
      </c>
      <c r="G51" s="139"/>
      <c r="H51" s="139"/>
      <c r="I51" s="139">
        <f>'SO 101 SO 101 Pol'!G8</f>
        <v>0</v>
      </c>
      <c r="J51" s="136" t="str">
        <f>IF(I60=0,"",I51/I60*100)</f>
        <v/>
      </c>
    </row>
    <row r="52" spans="1:10" ht="36.75" customHeight="1" x14ac:dyDescent="0.2">
      <c r="A52" s="127"/>
      <c r="B52" s="132" t="s">
        <v>55</v>
      </c>
      <c r="C52" s="188" t="s">
        <v>56</v>
      </c>
      <c r="D52" s="189"/>
      <c r="E52" s="189"/>
      <c r="F52" s="138" t="s">
        <v>24</v>
      </c>
      <c r="G52" s="139"/>
      <c r="H52" s="139"/>
      <c r="I52" s="139">
        <f>'SO 101 SO 101 Pol'!G99</f>
        <v>0</v>
      </c>
      <c r="J52" s="136" t="str">
        <f>IF(I60=0,"",I52/I60*100)</f>
        <v/>
      </c>
    </row>
    <row r="53" spans="1:10" ht="36.75" customHeight="1" x14ac:dyDescent="0.2">
      <c r="A53" s="127"/>
      <c r="B53" s="132" t="s">
        <v>57</v>
      </c>
      <c r="C53" s="188" t="s">
        <v>58</v>
      </c>
      <c r="D53" s="189"/>
      <c r="E53" s="189"/>
      <c r="F53" s="138" t="s">
        <v>24</v>
      </c>
      <c r="G53" s="139"/>
      <c r="H53" s="139"/>
      <c r="I53" s="139">
        <f>'SO 101 SO 101 Pol'!G134</f>
        <v>0</v>
      </c>
      <c r="J53" s="136" t="str">
        <f>IF(I60=0,"",I53/I60*100)</f>
        <v/>
      </c>
    </row>
    <row r="54" spans="1:10" ht="36.75" customHeight="1" x14ac:dyDescent="0.2">
      <c r="A54" s="127"/>
      <c r="B54" s="132" t="s">
        <v>59</v>
      </c>
      <c r="C54" s="188" t="s">
        <v>60</v>
      </c>
      <c r="D54" s="189"/>
      <c r="E54" s="189"/>
      <c r="F54" s="138" t="s">
        <v>24</v>
      </c>
      <c r="G54" s="139"/>
      <c r="H54" s="139"/>
      <c r="I54" s="139">
        <f>'SO 101 SO 101 Pol'!G178</f>
        <v>0</v>
      </c>
      <c r="J54" s="136" t="str">
        <f>IF(I60=0,"",I54/I60*100)</f>
        <v/>
      </c>
    </row>
    <row r="55" spans="1:10" ht="36.75" customHeight="1" x14ac:dyDescent="0.2">
      <c r="A55" s="127"/>
      <c r="B55" s="132" t="s">
        <v>61</v>
      </c>
      <c r="C55" s="188" t="s">
        <v>62</v>
      </c>
      <c r="D55" s="189"/>
      <c r="E55" s="189"/>
      <c r="F55" s="138" t="s">
        <v>24</v>
      </c>
      <c r="G55" s="139"/>
      <c r="H55" s="139"/>
      <c r="I55" s="139">
        <f>'SO 101 SO 101 Pol'!G191</f>
        <v>0</v>
      </c>
      <c r="J55" s="136" t="str">
        <f>IF(I60=0,"",I55/I60*100)</f>
        <v/>
      </c>
    </row>
    <row r="56" spans="1:10" ht="36.75" customHeight="1" x14ac:dyDescent="0.2">
      <c r="A56" s="127"/>
      <c r="B56" s="132" t="s">
        <v>63</v>
      </c>
      <c r="C56" s="188" t="s">
        <v>64</v>
      </c>
      <c r="D56" s="189"/>
      <c r="E56" s="189"/>
      <c r="F56" s="138" t="s">
        <v>26</v>
      </c>
      <c r="G56" s="139"/>
      <c r="H56" s="139"/>
      <c r="I56" s="139">
        <f>'SO 101 SO 101 Pol'!G195</f>
        <v>0</v>
      </c>
      <c r="J56" s="136" t="str">
        <f>IF(I60=0,"",I56/I60*100)</f>
        <v/>
      </c>
    </row>
    <row r="57" spans="1:10" ht="36.75" customHeight="1" x14ac:dyDescent="0.2">
      <c r="A57" s="127"/>
      <c r="B57" s="132" t="s">
        <v>65</v>
      </c>
      <c r="C57" s="188" t="s">
        <v>66</v>
      </c>
      <c r="D57" s="189"/>
      <c r="E57" s="189"/>
      <c r="F57" s="138" t="s">
        <v>67</v>
      </c>
      <c r="G57" s="139"/>
      <c r="H57" s="139"/>
      <c r="I57" s="139">
        <f>'SO 101 SO 101 Pol'!G204</f>
        <v>0</v>
      </c>
      <c r="J57" s="136" t="str">
        <f>IF(I60=0,"",I57/I60*100)</f>
        <v/>
      </c>
    </row>
    <row r="58" spans="1:10" ht="36.75" customHeight="1" x14ac:dyDescent="0.2">
      <c r="A58" s="127"/>
      <c r="B58" s="132" t="s">
        <v>68</v>
      </c>
      <c r="C58" s="188" t="s">
        <v>27</v>
      </c>
      <c r="D58" s="189"/>
      <c r="E58" s="189"/>
      <c r="F58" s="138" t="s">
        <v>68</v>
      </c>
      <c r="G58" s="139"/>
      <c r="H58" s="139"/>
      <c r="I58" s="139">
        <f>'SO 101 VNON Pol'!G8</f>
        <v>0</v>
      </c>
      <c r="J58" s="136" t="str">
        <f>IF(I60=0,"",I58/I60*100)</f>
        <v/>
      </c>
    </row>
    <row r="59" spans="1:10" ht="36.75" customHeight="1" x14ac:dyDescent="0.2">
      <c r="A59" s="127"/>
      <c r="B59" s="132" t="s">
        <v>69</v>
      </c>
      <c r="C59" s="188" t="s">
        <v>70</v>
      </c>
      <c r="D59" s="189"/>
      <c r="E59" s="189"/>
      <c r="F59" s="138" t="s">
        <v>69</v>
      </c>
      <c r="G59" s="139"/>
      <c r="H59" s="139"/>
      <c r="I59" s="139">
        <f>'SO 101 VNON Pol'!G28</f>
        <v>0</v>
      </c>
      <c r="J59" s="136" t="str">
        <f>IF(I60=0,"",I59/I60*100)</f>
        <v/>
      </c>
    </row>
    <row r="60" spans="1:10" ht="25.5" customHeight="1" x14ac:dyDescent="0.2">
      <c r="A60" s="128"/>
      <c r="B60" s="133" t="s">
        <v>1</v>
      </c>
      <c r="C60" s="134"/>
      <c r="D60" s="135"/>
      <c r="E60" s="135"/>
      <c r="F60" s="140"/>
      <c r="G60" s="141"/>
      <c r="H60" s="141"/>
      <c r="I60" s="141">
        <f>SUM(I51:I59)</f>
        <v>0</v>
      </c>
      <c r="J60" s="137">
        <f>SUM(J51:J59)</f>
        <v>0</v>
      </c>
    </row>
    <row r="61" spans="1:10" x14ac:dyDescent="0.2">
      <c r="F61" s="86"/>
      <c r="G61" s="86"/>
      <c r="H61" s="86"/>
      <c r="I61" s="86"/>
      <c r="J61" s="87"/>
    </row>
    <row r="62" spans="1:10" x14ac:dyDescent="0.2">
      <c r="F62" s="86"/>
      <c r="G62" s="86"/>
      <c r="H62" s="86"/>
      <c r="I62" s="86"/>
      <c r="J62" s="87"/>
    </row>
    <row r="63" spans="1:10" x14ac:dyDescent="0.2">
      <c r="F63" s="86"/>
      <c r="G63" s="86"/>
      <c r="H63" s="86"/>
      <c r="I63" s="86"/>
      <c r="J63" s="87"/>
    </row>
  </sheetData>
  <sheetProtection password="C71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B44:E44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50" t="s">
        <v>7</v>
      </c>
      <c r="B2" s="49"/>
      <c r="C2" s="240"/>
      <c r="D2" s="240"/>
      <c r="E2" s="240"/>
      <c r="F2" s="240"/>
      <c r="G2" s="241"/>
    </row>
    <row r="3" spans="1:7" ht="24.95" customHeight="1" x14ac:dyDescent="0.2">
      <c r="A3" s="50" t="s">
        <v>8</v>
      </c>
      <c r="B3" s="49"/>
      <c r="C3" s="240"/>
      <c r="D3" s="240"/>
      <c r="E3" s="240"/>
      <c r="F3" s="240"/>
      <c r="G3" s="241"/>
    </row>
    <row r="4" spans="1:7" ht="24.95" customHeight="1" x14ac:dyDescent="0.2">
      <c r="A4" s="50" t="s">
        <v>9</v>
      </c>
      <c r="B4" s="49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89" activePane="bottomLeft" state="frozen"/>
      <selection pane="bottomLeft" activeCell="C183" sqref="C183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71</v>
      </c>
      <c r="B1" s="250"/>
      <c r="C1" s="250"/>
      <c r="D1" s="250"/>
      <c r="E1" s="250"/>
      <c r="F1" s="250"/>
      <c r="G1" s="250"/>
      <c r="AG1" t="s">
        <v>72</v>
      </c>
    </row>
    <row r="2" spans="1:60" ht="24.95" customHeight="1" x14ac:dyDescent="0.2">
      <c r="A2" s="143" t="s">
        <v>7</v>
      </c>
      <c r="B2" s="49" t="s">
        <v>41</v>
      </c>
      <c r="C2" s="251" t="s">
        <v>42</v>
      </c>
      <c r="D2" s="252"/>
      <c r="E2" s="252"/>
      <c r="F2" s="252"/>
      <c r="G2" s="253"/>
      <c r="AG2" t="s">
        <v>73</v>
      </c>
    </row>
    <row r="3" spans="1:60" ht="24.95" customHeight="1" x14ac:dyDescent="0.2">
      <c r="A3" s="143" t="s">
        <v>8</v>
      </c>
      <c r="B3" s="49" t="s">
        <v>45</v>
      </c>
      <c r="C3" s="251" t="s">
        <v>46</v>
      </c>
      <c r="D3" s="252"/>
      <c r="E3" s="252"/>
      <c r="F3" s="252"/>
      <c r="G3" s="253"/>
      <c r="AC3" s="125" t="s">
        <v>74</v>
      </c>
      <c r="AG3" t="s">
        <v>75</v>
      </c>
    </row>
    <row r="4" spans="1:60" ht="24.95" customHeight="1" x14ac:dyDescent="0.2">
      <c r="A4" s="144" t="s">
        <v>9</v>
      </c>
      <c r="B4" s="145" t="s">
        <v>45</v>
      </c>
      <c r="C4" s="254" t="s">
        <v>46</v>
      </c>
      <c r="D4" s="255"/>
      <c r="E4" s="255"/>
      <c r="F4" s="255"/>
      <c r="G4" s="256"/>
      <c r="AG4" t="s">
        <v>76</v>
      </c>
    </row>
    <row r="5" spans="1:60" x14ac:dyDescent="0.2">
      <c r="D5" s="10"/>
    </row>
    <row r="6" spans="1:60" ht="38.25" x14ac:dyDescent="0.2">
      <c r="A6" s="147" t="s">
        <v>77</v>
      </c>
      <c r="B6" s="149" t="s">
        <v>78</v>
      </c>
      <c r="C6" s="149" t="s">
        <v>79</v>
      </c>
      <c r="D6" s="148" t="s">
        <v>80</v>
      </c>
      <c r="E6" s="147" t="s">
        <v>81</v>
      </c>
      <c r="F6" s="146" t="s">
        <v>82</v>
      </c>
      <c r="G6" s="147" t="s">
        <v>29</v>
      </c>
      <c r="H6" s="150" t="s">
        <v>30</v>
      </c>
      <c r="I6" s="150" t="s">
        <v>83</v>
      </c>
      <c r="J6" s="150" t="s">
        <v>31</v>
      </c>
      <c r="K6" s="150" t="s">
        <v>84</v>
      </c>
      <c r="L6" s="150" t="s">
        <v>85</v>
      </c>
      <c r="M6" s="150" t="s">
        <v>86</v>
      </c>
      <c r="N6" s="150" t="s">
        <v>87</v>
      </c>
      <c r="O6" s="150" t="s">
        <v>88</v>
      </c>
      <c r="P6" s="150" t="s">
        <v>89</v>
      </c>
      <c r="Q6" s="150" t="s">
        <v>90</v>
      </c>
      <c r="R6" s="150" t="s">
        <v>91</v>
      </c>
      <c r="S6" s="150" t="s">
        <v>92</v>
      </c>
      <c r="T6" s="150" t="s">
        <v>93</v>
      </c>
      <c r="U6" s="150" t="s">
        <v>94</v>
      </c>
      <c r="V6" s="150" t="s">
        <v>95</v>
      </c>
      <c r="W6" s="150" t="s">
        <v>96</v>
      </c>
      <c r="X6" s="150" t="s">
        <v>97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98</v>
      </c>
      <c r="B8" s="165" t="s">
        <v>53</v>
      </c>
      <c r="C8" s="179" t="s">
        <v>54</v>
      </c>
      <c r="D8" s="166"/>
      <c r="E8" s="167"/>
      <c r="F8" s="168"/>
      <c r="G8" s="168">
        <f>SUMIF(AG9:AG98,"&lt;&gt;NOR",G9:G98)</f>
        <v>0</v>
      </c>
      <c r="H8" s="168"/>
      <c r="I8" s="168">
        <f>SUM(I9:I98)</f>
        <v>0</v>
      </c>
      <c r="J8" s="168"/>
      <c r="K8" s="168">
        <f>SUM(K9:K98)</f>
        <v>0</v>
      </c>
      <c r="L8" s="168"/>
      <c r="M8" s="168">
        <f>SUM(M9:M98)</f>
        <v>0</v>
      </c>
      <c r="N8" s="168"/>
      <c r="O8" s="168">
        <f>SUM(O9:O98)</f>
        <v>0.01</v>
      </c>
      <c r="P8" s="168"/>
      <c r="Q8" s="168">
        <f>SUM(Q9:Q98)</f>
        <v>69.25</v>
      </c>
      <c r="R8" s="168"/>
      <c r="S8" s="168"/>
      <c r="T8" s="169"/>
      <c r="U8" s="163"/>
      <c r="V8" s="163">
        <f>SUM(V9:V98)</f>
        <v>105.64</v>
      </c>
      <c r="W8" s="163"/>
      <c r="X8" s="163"/>
      <c r="AG8" t="s">
        <v>99</v>
      </c>
    </row>
    <row r="9" spans="1:60" ht="22.5" outlineLevel="1" x14ac:dyDescent="0.2">
      <c r="A9" s="170">
        <v>1</v>
      </c>
      <c r="B9" s="171" t="s">
        <v>100</v>
      </c>
      <c r="C9" s="180" t="s">
        <v>101</v>
      </c>
      <c r="D9" s="172" t="s">
        <v>102</v>
      </c>
      <c r="E9" s="173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0.22500000000000001</v>
      </c>
      <c r="Q9" s="175">
        <f>ROUND(E9*P9,2)</f>
        <v>0.23</v>
      </c>
      <c r="R9" s="175" t="s">
        <v>103</v>
      </c>
      <c r="S9" s="175" t="s">
        <v>104</v>
      </c>
      <c r="T9" s="176" t="s">
        <v>104</v>
      </c>
      <c r="U9" s="160">
        <v>0.14199999999999999</v>
      </c>
      <c r="V9" s="160">
        <f>ROUND(E9*U9,2)</f>
        <v>0.14000000000000001</v>
      </c>
      <c r="W9" s="160"/>
      <c r="X9" s="160" t="s">
        <v>105</v>
      </c>
      <c r="Y9" s="151"/>
      <c r="Z9" s="151"/>
      <c r="AA9" s="151"/>
      <c r="AB9" s="151"/>
      <c r="AC9" s="151"/>
      <c r="AD9" s="151"/>
      <c r="AE9" s="151"/>
      <c r="AF9" s="151"/>
      <c r="AG9" s="151" t="s">
        <v>106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246" t="s">
        <v>107</v>
      </c>
      <c r="D10" s="247"/>
      <c r="E10" s="247"/>
      <c r="F10" s="247"/>
      <c r="G10" s="247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108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1" t="s">
        <v>109</v>
      </c>
      <c r="D11" s="161"/>
      <c r="E11" s="162">
        <v>1</v>
      </c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 t="s">
        <v>110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81" t="s">
        <v>111</v>
      </c>
      <c r="D12" s="161"/>
      <c r="E12" s="162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110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244"/>
      <c r="D13" s="245"/>
      <c r="E13" s="245"/>
      <c r="F13" s="245"/>
      <c r="G13" s="245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1"/>
      <c r="Z13" s="151"/>
      <c r="AA13" s="151"/>
      <c r="AB13" s="151"/>
      <c r="AC13" s="151"/>
      <c r="AD13" s="151"/>
      <c r="AE13" s="151"/>
      <c r="AF13" s="151"/>
      <c r="AG13" s="151" t="s">
        <v>112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70">
        <v>2</v>
      </c>
      <c r="B14" s="171" t="s">
        <v>113</v>
      </c>
      <c r="C14" s="180" t="s">
        <v>114</v>
      </c>
      <c r="D14" s="172" t="s">
        <v>102</v>
      </c>
      <c r="E14" s="173">
        <v>63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21</v>
      </c>
      <c r="M14" s="175">
        <f>G14*(1+L14/100)</f>
        <v>0</v>
      </c>
      <c r="N14" s="175">
        <v>0</v>
      </c>
      <c r="O14" s="175">
        <f>ROUND(E14*N14,2)</f>
        <v>0</v>
      </c>
      <c r="P14" s="175">
        <v>0.33</v>
      </c>
      <c r="Q14" s="175">
        <f>ROUND(E14*P14,2)</f>
        <v>20.79</v>
      </c>
      <c r="R14" s="175" t="s">
        <v>103</v>
      </c>
      <c r="S14" s="175" t="s">
        <v>104</v>
      </c>
      <c r="T14" s="176" t="s">
        <v>104</v>
      </c>
      <c r="U14" s="160">
        <v>0.31</v>
      </c>
      <c r="V14" s="160">
        <f>ROUND(E14*U14,2)</f>
        <v>19.53</v>
      </c>
      <c r="W14" s="160"/>
      <c r="X14" s="160" t="s">
        <v>105</v>
      </c>
      <c r="Y14" s="151"/>
      <c r="Z14" s="151"/>
      <c r="AA14" s="151"/>
      <c r="AB14" s="151"/>
      <c r="AC14" s="151"/>
      <c r="AD14" s="151"/>
      <c r="AE14" s="151"/>
      <c r="AF14" s="151"/>
      <c r="AG14" s="151" t="s">
        <v>106</v>
      </c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81" t="s">
        <v>115</v>
      </c>
      <c r="D15" s="161"/>
      <c r="E15" s="162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51"/>
      <c r="Z15" s="151"/>
      <c r="AA15" s="151"/>
      <c r="AB15" s="151"/>
      <c r="AC15" s="151"/>
      <c r="AD15" s="151"/>
      <c r="AE15" s="151"/>
      <c r="AF15" s="151"/>
      <c r="AG15" s="151" t="s">
        <v>110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1" t="s">
        <v>116</v>
      </c>
      <c r="D16" s="161"/>
      <c r="E16" s="162">
        <v>1</v>
      </c>
      <c r="F16" s="160"/>
      <c r="G16" s="160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110</v>
      </c>
      <c r="AH16" s="151">
        <v>5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81" t="s">
        <v>117</v>
      </c>
      <c r="D17" s="161"/>
      <c r="E17" s="162">
        <v>62</v>
      </c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110</v>
      </c>
      <c r="AH17" s="151">
        <v>5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244"/>
      <c r="D18" s="245"/>
      <c r="E18" s="245"/>
      <c r="F18" s="245"/>
      <c r="G18" s="245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112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70">
        <v>3</v>
      </c>
      <c r="B19" s="171" t="s">
        <v>118</v>
      </c>
      <c r="C19" s="180" t="s">
        <v>119</v>
      </c>
      <c r="D19" s="172" t="s">
        <v>102</v>
      </c>
      <c r="E19" s="173">
        <v>63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5">
        <v>0</v>
      </c>
      <c r="O19" s="175">
        <f>ROUND(E19*N19,2)</f>
        <v>0</v>
      </c>
      <c r="P19" s="175">
        <v>0.33</v>
      </c>
      <c r="Q19" s="175">
        <f>ROUND(E19*P19,2)</f>
        <v>20.79</v>
      </c>
      <c r="R19" s="175" t="s">
        <v>103</v>
      </c>
      <c r="S19" s="175" t="s">
        <v>104</v>
      </c>
      <c r="T19" s="176" t="s">
        <v>104</v>
      </c>
      <c r="U19" s="160">
        <v>0.53</v>
      </c>
      <c r="V19" s="160">
        <f>ROUND(E19*U19,2)</f>
        <v>33.39</v>
      </c>
      <c r="W19" s="160"/>
      <c r="X19" s="160" t="s">
        <v>105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106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/>
      <c r="B20" s="159"/>
      <c r="C20" s="181" t="s">
        <v>115</v>
      </c>
      <c r="D20" s="161"/>
      <c r="E20" s="162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1"/>
      <c r="Z20" s="151"/>
      <c r="AA20" s="151"/>
      <c r="AB20" s="151"/>
      <c r="AC20" s="151"/>
      <c r="AD20" s="151"/>
      <c r="AE20" s="151"/>
      <c r="AF20" s="151"/>
      <c r="AG20" s="151" t="s">
        <v>110</v>
      </c>
      <c r="AH20" s="151">
        <v>0</v>
      </c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81" t="s">
        <v>116</v>
      </c>
      <c r="D21" s="161"/>
      <c r="E21" s="162">
        <v>1</v>
      </c>
      <c r="F21" s="160"/>
      <c r="G21" s="160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110</v>
      </c>
      <c r="AH21" s="151">
        <v>5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1" t="s">
        <v>117</v>
      </c>
      <c r="D22" s="161"/>
      <c r="E22" s="162">
        <v>62</v>
      </c>
      <c r="F22" s="160"/>
      <c r="G22" s="160"/>
      <c r="H22" s="160"/>
      <c r="I22" s="160"/>
      <c r="J22" s="160"/>
      <c r="K22" s="160"/>
      <c r="L22" s="160"/>
      <c r="M22" s="160"/>
      <c r="N22" s="160"/>
      <c r="O22" s="160"/>
      <c r="P22" s="160"/>
      <c r="Q22" s="160"/>
      <c r="R22" s="160"/>
      <c r="S22" s="160"/>
      <c r="T22" s="160"/>
      <c r="U22" s="160"/>
      <c r="V22" s="160"/>
      <c r="W22" s="160"/>
      <c r="X22" s="160"/>
      <c r="Y22" s="151"/>
      <c r="Z22" s="151"/>
      <c r="AA22" s="151"/>
      <c r="AB22" s="151"/>
      <c r="AC22" s="151"/>
      <c r="AD22" s="151"/>
      <c r="AE22" s="151"/>
      <c r="AF22" s="151"/>
      <c r="AG22" s="151" t="s">
        <v>110</v>
      </c>
      <c r="AH22" s="151">
        <v>5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244"/>
      <c r="D23" s="245"/>
      <c r="E23" s="245"/>
      <c r="F23" s="245"/>
      <c r="G23" s="245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112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70">
        <v>4</v>
      </c>
      <c r="B24" s="171" t="s">
        <v>120</v>
      </c>
      <c r="C24" s="180" t="s">
        <v>121</v>
      </c>
      <c r="D24" s="172" t="s">
        <v>102</v>
      </c>
      <c r="E24" s="173">
        <v>62</v>
      </c>
      <c r="F24" s="174"/>
      <c r="G24" s="175">
        <f>ROUND(E24*F24,2)</f>
        <v>0</v>
      </c>
      <c r="H24" s="174"/>
      <c r="I24" s="175">
        <f>ROUND(E24*H24,2)</f>
        <v>0</v>
      </c>
      <c r="J24" s="174"/>
      <c r="K24" s="175">
        <f>ROUND(E24*J24,2)</f>
        <v>0</v>
      </c>
      <c r="L24" s="175">
        <v>21</v>
      </c>
      <c r="M24" s="175">
        <f>G24*(1+L24/100)</f>
        <v>0</v>
      </c>
      <c r="N24" s="175">
        <v>0</v>
      </c>
      <c r="O24" s="175">
        <f>ROUND(E24*N24,2)</f>
        <v>0</v>
      </c>
      <c r="P24" s="175">
        <v>0.33</v>
      </c>
      <c r="Q24" s="175">
        <f>ROUND(E24*P24,2)</f>
        <v>20.46</v>
      </c>
      <c r="R24" s="175" t="s">
        <v>103</v>
      </c>
      <c r="S24" s="175" t="s">
        <v>104</v>
      </c>
      <c r="T24" s="176" t="s">
        <v>104</v>
      </c>
      <c r="U24" s="160">
        <v>0.625</v>
      </c>
      <c r="V24" s="160">
        <f>ROUND(E24*U24,2)</f>
        <v>38.75</v>
      </c>
      <c r="W24" s="160"/>
      <c r="X24" s="160" t="s">
        <v>105</v>
      </c>
      <c r="Y24" s="151"/>
      <c r="Z24" s="151"/>
      <c r="AA24" s="151"/>
      <c r="AB24" s="151"/>
      <c r="AC24" s="151"/>
      <c r="AD24" s="151"/>
      <c r="AE24" s="151"/>
      <c r="AF24" s="151"/>
      <c r="AG24" s="151" t="s">
        <v>106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81" t="s">
        <v>122</v>
      </c>
      <c r="D25" s="161"/>
      <c r="E25" s="162">
        <v>62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51"/>
      <c r="Z25" s="151"/>
      <c r="AA25" s="151"/>
      <c r="AB25" s="151"/>
      <c r="AC25" s="151"/>
      <c r="AD25" s="151"/>
      <c r="AE25" s="151"/>
      <c r="AF25" s="151"/>
      <c r="AG25" s="151" t="s">
        <v>110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81" t="s">
        <v>111</v>
      </c>
      <c r="D26" s="161"/>
      <c r="E26" s="162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110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244"/>
      <c r="D27" s="245"/>
      <c r="E27" s="245"/>
      <c r="F27" s="245"/>
      <c r="G27" s="245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112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70">
        <v>5</v>
      </c>
      <c r="B28" s="171" t="s">
        <v>123</v>
      </c>
      <c r="C28" s="180" t="s">
        <v>124</v>
      </c>
      <c r="D28" s="172" t="s">
        <v>102</v>
      </c>
      <c r="E28" s="173">
        <v>18</v>
      </c>
      <c r="F28" s="174"/>
      <c r="G28" s="175">
        <f>ROUND(E28*F28,2)</f>
        <v>0</v>
      </c>
      <c r="H28" s="174"/>
      <c r="I28" s="175">
        <f>ROUND(E28*H28,2)</f>
        <v>0</v>
      </c>
      <c r="J28" s="174"/>
      <c r="K28" s="175">
        <f>ROUND(E28*J28,2)</f>
        <v>0</v>
      </c>
      <c r="L28" s="175">
        <v>21</v>
      </c>
      <c r="M28" s="175">
        <f>G28*(1+L28/100)</f>
        <v>0</v>
      </c>
      <c r="N28" s="175">
        <v>0</v>
      </c>
      <c r="O28" s="175">
        <f>ROUND(E28*N28,2)</f>
        <v>0</v>
      </c>
      <c r="P28" s="175">
        <v>8.7999999999999995E-2</v>
      </c>
      <c r="Q28" s="175">
        <f>ROUND(E28*P28,2)</f>
        <v>1.58</v>
      </c>
      <c r="R28" s="175" t="s">
        <v>103</v>
      </c>
      <c r="S28" s="175" t="s">
        <v>104</v>
      </c>
      <c r="T28" s="176" t="s">
        <v>104</v>
      </c>
      <c r="U28" s="160">
        <v>7.1999999999999995E-2</v>
      </c>
      <c r="V28" s="160">
        <f>ROUND(E28*U28,2)</f>
        <v>1.3</v>
      </c>
      <c r="W28" s="160"/>
      <c r="X28" s="160" t="s">
        <v>105</v>
      </c>
      <c r="Y28" s="151"/>
      <c r="Z28" s="151"/>
      <c r="AA28" s="151"/>
      <c r="AB28" s="151"/>
      <c r="AC28" s="151"/>
      <c r="AD28" s="151"/>
      <c r="AE28" s="151"/>
      <c r="AF28" s="151"/>
      <c r="AG28" s="151" t="s">
        <v>106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58"/>
      <c r="B29" s="159"/>
      <c r="C29" s="246" t="s">
        <v>125</v>
      </c>
      <c r="D29" s="247"/>
      <c r="E29" s="247"/>
      <c r="F29" s="247"/>
      <c r="G29" s="247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51"/>
      <c r="Z29" s="151"/>
      <c r="AA29" s="151"/>
      <c r="AB29" s="151"/>
      <c r="AC29" s="151"/>
      <c r="AD29" s="151"/>
      <c r="AE29" s="151"/>
      <c r="AF29" s="151"/>
      <c r="AG29" s="151" t="s">
        <v>108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77" t="str">
        <f>C29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181" t="s">
        <v>126</v>
      </c>
      <c r="D30" s="161"/>
      <c r="E30" s="162">
        <v>18</v>
      </c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1"/>
      <c r="Z30" s="151"/>
      <c r="AA30" s="151"/>
      <c r="AB30" s="151"/>
      <c r="AC30" s="151"/>
      <c r="AD30" s="151"/>
      <c r="AE30" s="151"/>
      <c r="AF30" s="151"/>
      <c r="AG30" s="151" t="s">
        <v>110</v>
      </c>
      <c r="AH30" s="151">
        <v>0</v>
      </c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81" t="s">
        <v>111</v>
      </c>
      <c r="D31" s="161"/>
      <c r="E31" s="162"/>
      <c r="F31" s="160"/>
      <c r="G31" s="160"/>
      <c r="H31" s="160"/>
      <c r="I31" s="160"/>
      <c r="J31" s="160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 t="s">
        <v>110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244"/>
      <c r="D32" s="245"/>
      <c r="E32" s="245"/>
      <c r="F32" s="245"/>
      <c r="G32" s="245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 t="s">
        <v>112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0">
        <v>6</v>
      </c>
      <c r="B33" s="171" t="s">
        <v>127</v>
      </c>
      <c r="C33" s="180" t="s">
        <v>128</v>
      </c>
      <c r="D33" s="172" t="s">
        <v>129</v>
      </c>
      <c r="E33" s="173">
        <v>20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21</v>
      </c>
      <c r="M33" s="175">
        <f>G33*(1+L33/100)</f>
        <v>0</v>
      </c>
      <c r="N33" s="175">
        <v>0</v>
      </c>
      <c r="O33" s="175">
        <f>ROUND(E33*N33,2)</f>
        <v>0</v>
      </c>
      <c r="P33" s="175">
        <v>0.27</v>
      </c>
      <c r="Q33" s="175">
        <f>ROUND(E33*P33,2)</f>
        <v>5.4</v>
      </c>
      <c r="R33" s="175" t="s">
        <v>103</v>
      </c>
      <c r="S33" s="175" t="s">
        <v>104</v>
      </c>
      <c r="T33" s="176" t="s">
        <v>104</v>
      </c>
      <c r="U33" s="160">
        <v>0.123</v>
      </c>
      <c r="V33" s="160">
        <f>ROUND(E33*U33,2)</f>
        <v>2.46</v>
      </c>
      <c r="W33" s="160"/>
      <c r="X33" s="160" t="s">
        <v>105</v>
      </c>
      <c r="Y33" s="151"/>
      <c r="Z33" s="151"/>
      <c r="AA33" s="151"/>
      <c r="AB33" s="151"/>
      <c r="AC33" s="151"/>
      <c r="AD33" s="151"/>
      <c r="AE33" s="151"/>
      <c r="AF33" s="151"/>
      <c r="AG33" s="151" t="s">
        <v>106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8"/>
      <c r="B34" s="159"/>
      <c r="C34" s="246" t="s">
        <v>130</v>
      </c>
      <c r="D34" s="247"/>
      <c r="E34" s="247"/>
      <c r="F34" s="247"/>
      <c r="G34" s="247"/>
      <c r="H34" s="160"/>
      <c r="I34" s="160"/>
      <c r="J34" s="160"/>
      <c r="K34" s="160"/>
      <c r="L34" s="160"/>
      <c r="M34" s="160"/>
      <c r="N34" s="160"/>
      <c r="O34" s="160"/>
      <c r="P34" s="160"/>
      <c r="Q34" s="160"/>
      <c r="R34" s="160"/>
      <c r="S34" s="160"/>
      <c r="T34" s="160"/>
      <c r="U34" s="160"/>
      <c r="V34" s="160"/>
      <c r="W34" s="160"/>
      <c r="X34" s="160"/>
      <c r="Y34" s="151"/>
      <c r="Z34" s="151"/>
      <c r="AA34" s="151"/>
      <c r="AB34" s="151"/>
      <c r="AC34" s="151"/>
      <c r="AD34" s="151"/>
      <c r="AE34" s="151"/>
      <c r="AF34" s="151"/>
      <c r="AG34" s="151" t="s">
        <v>108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77" t="str">
        <f>C34</f>
        <v>s vybouráním lože, s přemístěním hmot na skládku na vzdálenost do 3 m nebo naložením na dopravní prostředek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8"/>
      <c r="B35" s="159"/>
      <c r="C35" s="181" t="s">
        <v>131</v>
      </c>
      <c r="D35" s="161"/>
      <c r="E35" s="162">
        <v>18</v>
      </c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1"/>
      <c r="Z35" s="151"/>
      <c r="AA35" s="151"/>
      <c r="AB35" s="151"/>
      <c r="AC35" s="151"/>
      <c r="AD35" s="151"/>
      <c r="AE35" s="151"/>
      <c r="AF35" s="151"/>
      <c r="AG35" s="151" t="s">
        <v>110</v>
      </c>
      <c r="AH35" s="151">
        <v>0</v>
      </c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181" t="s">
        <v>132</v>
      </c>
      <c r="D36" s="161"/>
      <c r="E36" s="162">
        <v>2</v>
      </c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110</v>
      </c>
      <c r="AH36" s="151">
        <v>0</v>
      </c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8"/>
      <c r="B37" s="159"/>
      <c r="C37" s="181" t="s">
        <v>111</v>
      </c>
      <c r="D37" s="161"/>
      <c r="E37" s="162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51"/>
      <c r="Z37" s="151"/>
      <c r="AA37" s="151"/>
      <c r="AB37" s="151"/>
      <c r="AC37" s="151"/>
      <c r="AD37" s="151"/>
      <c r="AE37" s="151"/>
      <c r="AF37" s="151"/>
      <c r="AG37" s="151" t="s">
        <v>110</v>
      </c>
      <c r="AH37" s="151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244"/>
      <c r="D38" s="245"/>
      <c r="E38" s="245"/>
      <c r="F38" s="245"/>
      <c r="G38" s="245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112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70">
        <v>7</v>
      </c>
      <c r="B39" s="171" t="s">
        <v>133</v>
      </c>
      <c r="C39" s="180" t="s">
        <v>134</v>
      </c>
      <c r="D39" s="172" t="s">
        <v>135</v>
      </c>
      <c r="E39" s="173">
        <v>13.5</v>
      </c>
      <c r="F39" s="174"/>
      <c r="G39" s="175">
        <f>ROUND(E39*F39,2)</f>
        <v>0</v>
      </c>
      <c r="H39" s="174"/>
      <c r="I39" s="175">
        <f>ROUND(E39*H39,2)</f>
        <v>0</v>
      </c>
      <c r="J39" s="174"/>
      <c r="K39" s="175">
        <f>ROUND(E39*J39,2)</f>
        <v>0</v>
      </c>
      <c r="L39" s="175">
        <v>21</v>
      </c>
      <c r="M39" s="175">
        <f>G39*(1+L39/100)</f>
        <v>0</v>
      </c>
      <c r="N39" s="175">
        <v>0</v>
      </c>
      <c r="O39" s="175">
        <f>ROUND(E39*N39,2)</f>
        <v>0</v>
      </c>
      <c r="P39" s="175">
        <v>0</v>
      </c>
      <c r="Q39" s="175">
        <f>ROUND(E39*P39,2)</f>
        <v>0</v>
      </c>
      <c r="R39" s="175" t="s">
        <v>136</v>
      </c>
      <c r="S39" s="175" t="s">
        <v>104</v>
      </c>
      <c r="T39" s="176" t="s">
        <v>104</v>
      </c>
      <c r="U39" s="160">
        <v>0.42199999999999999</v>
      </c>
      <c r="V39" s="160">
        <f>ROUND(E39*U39,2)</f>
        <v>5.7</v>
      </c>
      <c r="W39" s="160"/>
      <c r="X39" s="160" t="s">
        <v>105</v>
      </c>
      <c r="Y39" s="151"/>
      <c r="Z39" s="151"/>
      <c r="AA39" s="151"/>
      <c r="AB39" s="151"/>
      <c r="AC39" s="151"/>
      <c r="AD39" s="151"/>
      <c r="AE39" s="151"/>
      <c r="AF39" s="151"/>
      <c r="AG39" s="151" t="s">
        <v>106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246" t="s">
        <v>137</v>
      </c>
      <c r="D40" s="247"/>
      <c r="E40" s="247"/>
      <c r="F40" s="247"/>
      <c r="G40" s="247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51"/>
      <c r="Z40" s="151"/>
      <c r="AA40" s="151"/>
      <c r="AB40" s="151"/>
      <c r="AC40" s="151"/>
      <c r="AD40" s="151"/>
      <c r="AE40" s="151"/>
      <c r="AF40" s="151"/>
      <c r="AG40" s="151" t="s">
        <v>108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77" t="str">
        <f>C40</f>
        <v>s přemístěním výkopku v příčných profilech na vzdálenost do 15 m nebo s naložením na dopravní prostředek.</v>
      </c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1" t="s">
        <v>138</v>
      </c>
      <c r="D41" s="161"/>
      <c r="E41" s="162">
        <v>13.5</v>
      </c>
      <c r="F41" s="160"/>
      <c r="G41" s="160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110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1" t="s">
        <v>139</v>
      </c>
      <c r="D42" s="161"/>
      <c r="E42" s="162"/>
      <c r="F42" s="160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1"/>
      <c r="Z42" s="151"/>
      <c r="AA42" s="151"/>
      <c r="AB42" s="151"/>
      <c r="AC42" s="151"/>
      <c r="AD42" s="151"/>
      <c r="AE42" s="151"/>
      <c r="AF42" s="151"/>
      <c r="AG42" s="151" t="s">
        <v>110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244"/>
      <c r="D43" s="245"/>
      <c r="E43" s="245"/>
      <c r="F43" s="245"/>
      <c r="G43" s="245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1"/>
      <c r="Z43" s="151"/>
      <c r="AA43" s="151"/>
      <c r="AB43" s="151"/>
      <c r="AC43" s="151"/>
      <c r="AD43" s="151"/>
      <c r="AE43" s="151"/>
      <c r="AF43" s="151"/>
      <c r="AG43" s="151" t="s">
        <v>112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0">
        <v>8</v>
      </c>
      <c r="B44" s="171" t="s">
        <v>140</v>
      </c>
      <c r="C44" s="180" t="s">
        <v>141</v>
      </c>
      <c r="D44" s="172" t="s">
        <v>135</v>
      </c>
      <c r="E44" s="173">
        <v>13.5</v>
      </c>
      <c r="F44" s="174"/>
      <c r="G44" s="175">
        <f>ROUND(E44*F44,2)</f>
        <v>0</v>
      </c>
      <c r="H44" s="174"/>
      <c r="I44" s="175">
        <f>ROUND(E44*H44,2)</f>
        <v>0</v>
      </c>
      <c r="J44" s="174"/>
      <c r="K44" s="175">
        <f>ROUND(E44*J44,2)</f>
        <v>0</v>
      </c>
      <c r="L44" s="175">
        <v>21</v>
      </c>
      <c r="M44" s="175">
        <f>G44*(1+L44/100)</f>
        <v>0</v>
      </c>
      <c r="N44" s="175">
        <v>0</v>
      </c>
      <c r="O44" s="175">
        <f>ROUND(E44*N44,2)</f>
        <v>0</v>
      </c>
      <c r="P44" s="175">
        <v>0</v>
      </c>
      <c r="Q44" s="175">
        <f>ROUND(E44*P44,2)</f>
        <v>0</v>
      </c>
      <c r="R44" s="175" t="s">
        <v>136</v>
      </c>
      <c r="S44" s="175" t="s">
        <v>104</v>
      </c>
      <c r="T44" s="176" t="s">
        <v>104</v>
      </c>
      <c r="U44" s="160">
        <v>8.7999999999999995E-2</v>
      </c>
      <c r="V44" s="160">
        <f>ROUND(E44*U44,2)</f>
        <v>1.19</v>
      </c>
      <c r="W44" s="160"/>
      <c r="X44" s="160" t="s">
        <v>105</v>
      </c>
      <c r="Y44" s="151"/>
      <c r="Z44" s="151"/>
      <c r="AA44" s="151"/>
      <c r="AB44" s="151"/>
      <c r="AC44" s="151"/>
      <c r="AD44" s="151"/>
      <c r="AE44" s="151"/>
      <c r="AF44" s="151"/>
      <c r="AG44" s="151" t="s">
        <v>106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246" t="s">
        <v>137</v>
      </c>
      <c r="D45" s="247"/>
      <c r="E45" s="247"/>
      <c r="F45" s="247"/>
      <c r="G45" s="247"/>
      <c r="H45" s="160"/>
      <c r="I45" s="160"/>
      <c r="J45" s="160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1"/>
      <c r="Z45" s="151"/>
      <c r="AA45" s="151"/>
      <c r="AB45" s="151"/>
      <c r="AC45" s="151"/>
      <c r="AD45" s="151"/>
      <c r="AE45" s="151"/>
      <c r="AF45" s="151"/>
      <c r="AG45" s="151" t="s">
        <v>108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77" t="str">
        <f>C45</f>
        <v>s přemístěním výkopku v příčných profilech na vzdálenost do 15 m nebo s naložením na dopravní prostředek.</v>
      </c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181" t="s">
        <v>142</v>
      </c>
      <c r="D46" s="161"/>
      <c r="E46" s="162">
        <v>13.5</v>
      </c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1"/>
      <c r="Z46" s="151"/>
      <c r="AA46" s="151"/>
      <c r="AB46" s="151"/>
      <c r="AC46" s="151"/>
      <c r="AD46" s="151"/>
      <c r="AE46" s="151"/>
      <c r="AF46" s="151"/>
      <c r="AG46" s="151" t="s">
        <v>110</v>
      </c>
      <c r="AH46" s="151">
        <v>5</v>
      </c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244"/>
      <c r="D47" s="245"/>
      <c r="E47" s="245"/>
      <c r="F47" s="245"/>
      <c r="G47" s="245"/>
      <c r="H47" s="160"/>
      <c r="I47" s="160"/>
      <c r="J47" s="160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1"/>
      <c r="Z47" s="151"/>
      <c r="AA47" s="151"/>
      <c r="AB47" s="151"/>
      <c r="AC47" s="151"/>
      <c r="AD47" s="151"/>
      <c r="AE47" s="151"/>
      <c r="AF47" s="151"/>
      <c r="AG47" s="151" t="s">
        <v>112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1" x14ac:dyDescent="0.2">
      <c r="A48" s="170">
        <v>9</v>
      </c>
      <c r="B48" s="171" t="s">
        <v>143</v>
      </c>
      <c r="C48" s="180" t="s">
        <v>144</v>
      </c>
      <c r="D48" s="172" t="s">
        <v>135</v>
      </c>
      <c r="E48" s="173">
        <v>1</v>
      </c>
      <c r="F48" s="174"/>
      <c r="G48" s="175">
        <f>ROUND(E48*F48,2)</f>
        <v>0</v>
      </c>
      <c r="H48" s="174"/>
      <c r="I48" s="175">
        <f>ROUND(E48*H48,2)</f>
        <v>0</v>
      </c>
      <c r="J48" s="174"/>
      <c r="K48" s="175">
        <f>ROUND(E48*J48,2)</f>
        <v>0</v>
      </c>
      <c r="L48" s="175">
        <v>21</v>
      </c>
      <c r="M48" s="175">
        <f>G48*(1+L48/100)</f>
        <v>0</v>
      </c>
      <c r="N48" s="175">
        <v>0</v>
      </c>
      <c r="O48" s="175">
        <f>ROUND(E48*N48,2)</f>
        <v>0</v>
      </c>
      <c r="P48" s="175">
        <v>0</v>
      </c>
      <c r="Q48" s="175">
        <f>ROUND(E48*P48,2)</f>
        <v>0</v>
      </c>
      <c r="R48" s="175" t="s">
        <v>136</v>
      </c>
      <c r="S48" s="175" t="s">
        <v>104</v>
      </c>
      <c r="T48" s="176" t="s">
        <v>104</v>
      </c>
      <c r="U48" s="160">
        <v>1.4790000000000001</v>
      </c>
      <c r="V48" s="160">
        <f>ROUND(E48*U48,2)</f>
        <v>1.48</v>
      </c>
      <c r="W48" s="160"/>
      <c r="X48" s="160" t="s">
        <v>105</v>
      </c>
      <c r="Y48" s="151"/>
      <c r="Z48" s="151"/>
      <c r="AA48" s="151"/>
      <c r="AB48" s="151"/>
      <c r="AC48" s="151"/>
      <c r="AD48" s="151"/>
      <c r="AE48" s="151"/>
      <c r="AF48" s="151"/>
      <c r="AG48" s="151" t="s">
        <v>106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2.5" outlineLevel="1" x14ac:dyDescent="0.2">
      <c r="A49" s="158"/>
      <c r="B49" s="159"/>
      <c r="C49" s="246" t="s">
        <v>145</v>
      </c>
      <c r="D49" s="247"/>
      <c r="E49" s="247"/>
      <c r="F49" s="247"/>
      <c r="G49" s="247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108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77" t="str">
        <f>C49</f>
        <v>s úpravou svahu do výšky naplavené vrstvy a s přehozením výkopku na přilehlém terénu na vzdálenost do 3 m nebo s naložením na dopravní prostředek,</v>
      </c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/>
      <c r="B50" s="159"/>
      <c r="C50" s="181" t="s">
        <v>146</v>
      </c>
      <c r="D50" s="161"/>
      <c r="E50" s="162">
        <v>1</v>
      </c>
      <c r="F50" s="160"/>
      <c r="G50" s="160"/>
      <c r="H50" s="160"/>
      <c r="I50" s="160"/>
      <c r="J50" s="160"/>
      <c r="K50" s="160"/>
      <c r="L50" s="160"/>
      <c r="M50" s="160"/>
      <c r="N50" s="160"/>
      <c r="O50" s="160"/>
      <c r="P50" s="160"/>
      <c r="Q50" s="160"/>
      <c r="R50" s="160"/>
      <c r="S50" s="160"/>
      <c r="T50" s="160"/>
      <c r="U50" s="160"/>
      <c r="V50" s="160"/>
      <c r="W50" s="160"/>
      <c r="X50" s="160"/>
      <c r="Y50" s="151"/>
      <c r="Z50" s="151"/>
      <c r="AA50" s="151"/>
      <c r="AB50" s="151"/>
      <c r="AC50" s="151"/>
      <c r="AD50" s="151"/>
      <c r="AE50" s="151"/>
      <c r="AF50" s="151"/>
      <c r="AG50" s="151" t="s">
        <v>110</v>
      </c>
      <c r="AH50" s="151">
        <v>0</v>
      </c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/>
      <c r="B51" s="159"/>
      <c r="C51" s="181" t="s">
        <v>111</v>
      </c>
      <c r="D51" s="161"/>
      <c r="E51" s="162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1"/>
      <c r="Z51" s="151"/>
      <c r="AA51" s="151"/>
      <c r="AB51" s="151"/>
      <c r="AC51" s="151"/>
      <c r="AD51" s="151"/>
      <c r="AE51" s="151"/>
      <c r="AF51" s="151"/>
      <c r="AG51" s="151" t="s">
        <v>110</v>
      </c>
      <c r="AH51" s="151">
        <v>0</v>
      </c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244"/>
      <c r="D52" s="245"/>
      <c r="E52" s="245"/>
      <c r="F52" s="245"/>
      <c r="G52" s="245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112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70">
        <v>10</v>
      </c>
      <c r="B53" s="171" t="s">
        <v>147</v>
      </c>
      <c r="C53" s="180" t="s">
        <v>148</v>
      </c>
      <c r="D53" s="172" t="s">
        <v>135</v>
      </c>
      <c r="E53" s="173">
        <v>4.8</v>
      </c>
      <c r="F53" s="174"/>
      <c r="G53" s="175">
        <f>ROUND(E53*F53,2)</f>
        <v>0</v>
      </c>
      <c r="H53" s="174"/>
      <c r="I53" s="175">
        <f>ROUND(E53*H53,2)</f>
        <v>0</v>
      </c>
      <c r="J53" s="174"/>
      <c r="K53" s="175">
        <f>ROUND(E53*J53,2)</f>
        <v>0</v>
      </c>
      <c r="L53" s="175">
        <v>21</v>
      </c>
      <c r="M53" s="175">
        <f>G53*(1+L53/100)</f>
        <v>0</v>
      </c>
      <c r="N53" s="175">
        <v>0</v>
      </c>
      <c r="O53" s="175">
        <f>ROUND(E53*N53,2)</f>
        <v>0</v>
      </c>
      <c r="P53" s="175">
        <v>0</v>
      </c>
      <c r="Q53" s="175">
        <f>ROUND(E53*P53,2)</f>
        <v>0</v>
      </c>
      <c r="R53" s="175" t="s">
        <v>136</v>
      </c>
      <c r="S53" s="175" t="s">
        <v>104</v>
      </c>
      <c r="T53" s="176" t="s">
        <v>104</v>
      </c>
      <c r="U53" s="160">
        <v>1.0999999999999999E-2</v>
      </c>
      <c r="V53" s="160">
        <f>ROUND(E53*U53,2)</f>
        <v>0.05</v>
      </c>
      <c r="W53" s="160"/>
      <c r="X53" s="160" t="s">
        <v>105</v>
      </c>
      <c r="Y53" s="151"/>
      <c r="Z53" s="151"/>
      <c r="AA53" s="151"/>
      <c r="AB53" s="151"/>
      <c r="AC53" s="151"/>
      <c r="AD53" s="151"/>
      <c r="AE53" s="151"/>
      <c r="AF53" s="151"/>
      <c r="AG53" s="151" t="s">
        <v>106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8"/>
      <c r="B54" s="159"/>
      <c r="C54" s="246" t="s">
        <v>149</v>
      </c>
      <c r="D54" s="247"/>
      <c r="E54" s="247"/>
      <c r="F54" s="247"/>
      <c r="G54" s="247"/>
      <c r="H54" s="160"/>
      <c r="I54" s="160"/>
      <c r="J54" s="160"/>
      <c r="K54" s="160"/>
      <c r="L54" s="160"/>
      <c r="M54" s="160"/>
      <c r="N54" s="160"/>
      <c r="O54" s="160"/>
      <c r="P54" s="160"/>
      <c r="Q54" s="160"/>
      <c r="R54" s="160"/>
      <c r="S54" s="160"/>
      <c r="T54" s="160"/>
      <c r="U54" s="160"/>
      <c r="V54" s="160"/>
      <c r="W54" s="160"/>
      <c r="X54" s="160"/>
      <c r="Y54" s="151"/>
      <c r="Z54" s="151"/>
      <c r="AA54" s="151"/>
      <c r="AB54" s="151"/>
      <c r="AC54" s="151"/>
      <c r="AD54" s="151"/>
      <c r="AE54" s="151"/>
      <c r="AF54" s="151"/>
      <c r="AG54" s="151" t="s">
        <v>108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81" t="s">
        <v>150</v>
      </c>
      <c r="D55" s="161"/>
      <c r="E55" s="162"/>
      <c r="F55" s="160"/>
      <c r="G55" s="160"/>
      <c r="H55" s="160"/>
      <c r="I55" s="160"/>
      <c r="J55" s="160"/>
      <c r="K55" s="160"/>
      <c r="L55" s="160"/>
      <c r="M55" s="160"/>
      <c r="N55" s="160"/>
      <c r="O55" s="160"/>
      <c r="P55" s="160"/>
      <c r="Q55" s="160"/>
      <c r="R55" s="160"/>
      <c r="S55" s="160"/>
      <c r="T55" s="160"/>
      <c r="U55" s="160"/>
      <c r="V55" s="160"/>
      <c r="W55" s="160"/>
      <c r="X55" s="160"/>
      <c r="Y55" s="151"/>
      <c r="Z55" s="151"/>
      <c r="AA55" s="151"/>
      <c r="AB55" s="151"/>
      <c r="AC55" s="151"/>
      <c r="AD55" s="151"/>
      <c r="AE55" s="151"/>
      <c r="AF55" s="151"/>
      <c r="AG55" s="151" t="s">
        <v>110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8"/>
      <c r="B56" s="159"/>
      <c r="C56" s="181" t="s">
        <v>142</v>
      </c>
      <c r="D56" s="161"/>
      <c r="E56" s="162">
        <v>13.5</v>
      </c>
      <c r="F56" s="160"/>
      <c r="G56" s="160"/>
      <c r="H56" s="160"/>
      <c r="I56" s="160"/>
      <c r="J56" s="160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60"/>
      <c r="V56" s="160"/>
      <c r="W56" s="160"/>
      <c r="X56" s="160"/>
      <c r="Y56" s="151"/>
      <c r="Z56" s="151"/>
      <c r="AA56" s="151"/>
      <c r="AB56" s="151"/>
      <c r="AC56" s="151"/>
      <c r="AD56" s="151"/>
      <c r="AE56" s="151"/>
      <c r="AF56" s="151"/>
      <c r="AG56" s="151" t="s">
        <v>110</v>
      </c>
      <c r="AH56" s="151">
        <v>5</v>
      </c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81" t="s">
        <v>151</v>
      </c>
      <c r="D57" s="161"/>
      <c r="E57" s="162">
        <v>-9</v>
      </c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51"/>
      <c r="Z57" s="151"/>
      <c r="AA57" s="151"/>
      <c r="AB57" s="151"/>
      <c r="AC57" s="151"/>
      <c r="AD57" s="151"/>
      <c r="AE57" s="151"/>
      <c r="AF57" s="151"/>
      <c r="AG57" s="151" t="s">
        <v>110</v>
      </c>
      <c r="AH57" s="151">
        <v>5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8"/>
      <c r="B58" s="159"/>
      <c r="C58" s="181" t="s">
        <v>152</v>
      </c>
      <c r="D58" s="161"/>
      <c r="E58" s="162"/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51"/>
      <c r="Z58" s="151"/>
      <c r="AA58" s="151"/>
      <c r="AB58" s="151"/>
      <c r="AC58" s="151"/>
      <c r="AD58" s="151"/>
      <c r="AE58" s="151"/>
      <c r="AF58" s="151"/>
      <c r="AG58" s="151" t="s">
        <v>110</v>
      </c>
      <c r="AH58" s="151">
        <v>0</v>
      </c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181" t="s">
        <v>153</v>
      </c>
      <c r="D59" s="161"/>
      <c r="E59" s="162">
        <v>4.5</v>
      </c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51"/>
      <c r="Z59" s="151"/>
      <c r="AA59" s="151"/>
      <c r="AB59" s="151"/>
      <c r="AC59" s="151"/>
      <c r="AD59" s="151"/>
      <c r="AE59" s="151"/>
      <c r="AF59" s="151"/>
      <c r="AG59" s="151" t="s">
        <v>110</v>
      </c>
      <c r="AH59" s="151">
        <v>5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81" t="s">
        <v>154</v>
      </c>
      <c r="D60" s="161"/>
      <c r="E60" s="162">
        <v>-4.2</v>
      </c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51"/>
      <c r="Z60" s="151"/>
      <c r="AA60" s="151"/>
      <c r="AB60" s="151"/>
      <c r="AC60" s="151"/>
      <c r="AD60" s="151"/>
      <c r="AE60" s="151"/>
      <c r="AF60" s="151"/>
      <c r="AG60" s="151" t="s">
        <v>110</v>
      </c>
      <c r="AH60" s="151">
        <v>5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8"/>
      <c r="B61" s="159"/>
      <c r="C61" s="244"/>
      <c r="D61" s="245"/>
      <c r="E61" s="245"/>
      <c r="F61" s="245"/>
      <c r="G61" s="245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51"/>
      <c r="Z61" s="151"/>
      <c r="AA61" s="151"/>
      <c r="AB61" s="151"/>
      <c r="AC61" s="151"/>
      <c r="AD61" s="151"/>
      <c r="AE61" s="151"/>
      <c r="AF61" s="151"/>
      <c r="AG61" s="151" t="s">
        <v>112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56.25" outlineLevel="1" x14ac:dyDescent="0.2">
      <c r="A62" s="170">
        <v>11</v>
      </c>
      <c r="B62" s="171" t="s">
        <v>155</v>
      </c>
      <c r="C62" s="180" t="s">
        <v>156</v>
      </c>
      <c r="D62" s="172" t="s">
        <v>135</v>
      </c>
      <c r="E62" s="173">
        <v>9</v>
      </c>
      <c r="F62" s="174"/>
      <c r="G62" s="175">
        <f>ROUND(E62*F62,2)</f>
        <v>0</v>
      </c>
      <c r="H62" s="174"/>
      <c r="I62" s="175">
        <f>ROUND(E62*H62,2)</f>
        <v>0</v>
      </c>
      <c r="J62" s="174"/>
      <c r="K62" s="175">
        <f>ROUND(E62*J62,2)</f>
        <v>0</v>
      </c>
      <c r="L62" s="175">
        <v>21</v>
      </c>
      <c r="M62" s="175">
        <f>G62*(1+L62/100)</f>
        <v>0</v>
      </c>
      <c r="N62" s="175">
        <v>0</v>
      </c>
      <c r="O62" s="175">
        <f>ROUND(E62*N62,2)</f>
        <v>0</v>
      </c>
      <c r="P62" s="175">
        <v>0</v>
      </c>
      <c r="Q62" s="175">
        <f>ROUND(E62*P62,2)</f>
        <v>0</v>
      </c>
      <c r="R62" s="175" t="s">
        <v>136</v>
      </c>
      <c r="S62" s="175" t="s">
        <v>104</v>
      </c>
      <c r="T62" s="176" t="s">
        <v>104</v>
      </c>
      <c r="U62" s="160">
        <v>0.04</v>
      </c>
      <c r="V62" s="160">
        <f>ROUND(E62*U62,2)</f>
        <v>0.36</v>
      </c>
      <c r="W62" s="160"/>
      <c r="X62" s="160" t="s">
        <v>105</v>
      </c>
      <c r="Y62" s="151"/>
      <c r="Z62" s="151"/>
      <c r="AA62" s="151"/>
      <c r="AB62" s="151"/>
      <c r="AC62" s="151"/>
      <c r="AD62" s="151"/>
      <c r="AE62" s="151"/>
      <c r="AF62" s="151"/>
      <c r="AG62" s="151" t="s">
        <v>106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246" t="s">
        <v>157</v>
      </c>
      <c r="D63" s="247"/>
      <c r="E63" s="247"/>
      <c r="F63" s="247"/>
      <c r="G63" s="247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51"/>
      <c r="Z63" s="151"/>
      <c r="AA63" s="151"/>
      <c r="AB63" s="151"/>
      <c r="AC63" s="151"/>
      <c r="AD63" s="151"/>
      <c r="AE63" s="151"/>
      <c r="AF63" s="151"/>
      <c r="AG63" s="151" t="s">
        <v>108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8"/>
      <c r="B64" s="159"/>
      <c r="C64" s="181" t="s">
        <v>158</v>
      </c>
      <c r="D64" s="161"/>
      <c r="E64" s="162">
        <v>9</v>
      </c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51"/>
      <c r="Z64" s="151"/>
      <c r="AA64" s="151"/>
      <c r="AB64" s="151"/>
      <c r="AC64" s="151"/>
      <c r="AD64" s="151"/>
      <c r="AE64" s="151"/>
      <c r="AF64" s="151"/>
      <c r="AG64" s="151" t="s">
        <v>110</v>
      </c>
      <c r="AH64" s="151">
        <v>0</v>
      </c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181" t="s">
        <v>139</v>
      </c>
      <c r="D65" s="161"/>
      <c r="E65" s="162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51"/>
      <c r="Z65" s="151"/>
      <c r="AA65" s="151"/>
      <c r="AB65" s="151"/>
      <c r="AC65" s="151"/>
      <c r="AD65" s="151"/>
      <c r="AE65" s="151"/>
      <c r="AF65" s="151"/>
      <c r="AG65" s="151" t="s">
        <v>110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244"/>
      <c r="D66" s="245"/>
      <c r="E66" s="245"/>
      <c r="F66" s="245"/>
      <c r="G66" s="245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51"/>
      <c r="Z66" s="151"/>
      <c r="AA66" s="151"/>
      <c r="AB66" s="151"/>
      <c r="AC66" s="151"/>
      <c r="AD66" s="151"/>
      <c r="AE66" s="151"/>
      <c r="AF66" s="151"/>
      <c r="AG66" s="151" t="s">
        <v>112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ht="22.5" outlineLevel="1" x14ac:dyDescent="0.2">
      <c r="A67" s="170">
        <v>12</v>
      </c>
      <c r="B67" s="171" t="s">
        <v>159</v>
      </c>
      <c r="C67" s="180" t="s">
        <v>160</v>
      </c>
      <c r="D67" s="172" t="s">
        <v>135</v>
      </c>
      <c r="E67" s="173">
        <v>4.8</v>
      </c>
      <c r="F67" s="174"/>
      <c r="G67" s="175">
        <f>ROUND(E67*F67,2)</f>
        <v>0</v>
      </c>
      <c r="H67" s="174"/>
      <c r="I67" s="175">
        <f>ROUND(E67*H67,2)</f>
        <v>0</v>
      </c>
      <c r="J67" s="174"/>
      <c r="K67" s="175">
        <f>ROUND(E67*J67,2)</f>
        <v>0</v>
      </c>
      <c r="L67" s="175">
        <v>21</v>
      </c>
      <c r="M67" s="175">
        <f>G67*(1+L67/100)</f>
        <v>0</v>
      </c>
      <c r="N67" s="175">
        <v>0</v>
      </c>
      <c r="O67" s="175">
        <f>ROUND(E67*N67,2)</f>
        <v>0</v>
      </c>
      <c r="P67" s="175">
        <v>0</v>
      </c>
      <c r="Q67" s="175">
        <f>ROUND(E67*P67,2)</f>
        <v>0</v>
      </c>
      <c r="R67" s="175" t="s">
        <v>136</v>
      </c>
      <c r="S67" s="175" t="s">
        <v>104</v>
      </c>
      <c r="T67" s="176" t="s">
        <v>104</v>
      </c>
      <c r="U67" s="160">
        <v>8.9999999999999993E-3</v>
      </c>
      <c r="V67" s="160">
        <f>ROUND(E67*U67,2)</f>
        <v>0.04</v>
      </c>
      <c r="W67" s="160"/>
      <c r="X67" s="160" t="s">
        <v>105</v>
      </c>
      <c r="Y67" s="151"/>
      <c r="Z67" s="151"/>
      <c r="AA67" s="151"/>
      <c r="AB67" s="151"/>
      <c r="AC67" s="151"/>
      <c r="AD67" s="151"/>
      <c r="AE67" s="151"/>
      <c r="AF67" s="151"/>
      <c r="AG67" s="151" t="s">
        <v>106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81" t="s">
        <v>161</v>
      </c>
      <c r="D68" s="161"/>
      <c r="E68" s="162">
        <v>4.8</v>
      </c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51"/>
      <c r="Z68" s="151"/>
      <c r="AA68" s="151"/>
      <c r="AB68" s="151"/>
      <c r="AC68" s="151"/>
      <c r="AD68" s="151"/>
      <c r="AE68" s="151"/>
      <c r="AF68" s="151"/>
      <c r="AG68" s="151" t="s">
        <v>110</v>
      </c>
      <c r="AH68" s="151">
        <v>5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58"/>
      <c r="B69" s="159"/>
      <c r="C69" s="244"/>
      <c r="D69" s="245"/>
      <c r="E69" s="245"/>
      <c r="F69" s="245"/>
      <c r="G69" s="245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51"/>
      <c r="Z69" s="151"/>
      <c r="AA69" s="151"/>
      <c r="AB69" s="151"/>
      <c r="AC69" s="151"/>
      <c r="AD69" s="151"/>
      <c r="AE69" s="151"/>
      <c r="AF69" s="151"/>
      <c r="AG69" s="151" t="s">
        <v>112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0">
        <v>13</v>
      </c>
      <c r="B70" s="171" t="s">
        <v>162</v>
      </c>
      <c r="C70" s="180" t="s">
        <v>163</v>
      </c>
      <c r="D70" s="172" t="s">
        <v>102</v>
      </c>
      <c r="E70" s="173">
        <v>69.3</v>
      </c>
      <c r="F70" s="174"/>
      <c r="G70" s="175">
        <f>ROUND(E70*F70,2)</f>
        <v>0</v>
      </c>
      <c r="H70" s="174"/>
      <c r="I70" s="175">
        <f>ROUND(E70*H70,2)</f>
        <v>0</v>
      </c>
      <c r="J70" s="174"/>
      <c r="K70" s="175">
        <f>ROUND(E70*J70,2)</f>
        <v>0</v>
      </c>
      <c r="L70" s="175">
        <v>21</v>
      </c>
      <c r="M70" s="175">
        <f>G70*(1+L70/100)</f>
        <v>0</v>
      </c>
      <c r="N70" s="175">
        <v>0</v>
      </c>
      <c r="O70" s="175">
        <f>ROUND(E70*N70,2)</f>
        <v>0</v>
      </c>
      <c r="P70" s="175">
        <v>0</v>
      </c>
      <c r="Q70" s="175">
        <f>ROUND(E70*P70,2)</f>
        <v>0</v>
      </c>
      <c r="R70" s="175" t="s">
        <v>136</v>
      </c>
      <c r="S70" s="175" t="s">
        <v>104</v>
      </c>
      <c r="T70" s="176" t="s">
        <v>104</v>
      </c>
      <c r="U70" s="160">
        <v>1.7999999999999999E-2</v>
      </c>
      <c r="V70" s="160">
        <f>ROUND(E70*U70,2)</f>
        <v>1.25</v>
      </c>
      <c r="W70" s="160"/>
      <c r="X70" s="160" t="s">
        <v>105</v>
      </c>
      <c r="Y70" s="151"/>
      <c r="Z70" s="151"/>
      <c r="AA70" s="151"/>
      <c r="AB70" s="151"/>
      <c r="AC70" s="151"/>
      <c r="AD70" s="151"/>
      <c r="AE70" s="151"/>
      <c r="AF70" s="151"/>
      <c r="AG70" s="151" t="s">
        <v>106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246" t="s">
        <v>164</v>
      </c>
      <c r="D71" s="247"/>
      <c r="E71" s="247"/>
      <c r="F71" s="247"/>
      <c r="G71" s="247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51"/>
      <c r="Z71" s="151"/>
      <c r="AA71" s="151"/>
      <c r="AB71" s="151"/>
      <c r="AC71" s="151"/>
      <c r="AD71" s="151"/>
      <c r="AE71" s="151"/>
      <c r="AF71" s="151"/>
      <c r="AG71" s="151" t="s">
        <v>108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181" t="s">
        <v>165</v>
      </c>
      <c r="D72" s="161"/>
      <c r="E72" s="162">
        <v>69.3</v>
      </c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51"/>
      <c r="Z72" s="151"/>
      <c r="AA72" s="151"/>
      <c r="AB72" s="151"/>
      <c r="AC72" s="151"/>
      <c r="AD72" s="151"/>
      <c r="AE72" s="151"/>
      <c r="AF72" s="151"/>
      <c r="AG72" s="151" t="s">
        <v>110</v>
      </c>
      <c r="AH72" s="151">
        <v>5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244"/>
      <c r="D73" s="245"/>
      <c r="E73" s="245"/>
      <c r="F73" s="245"/>
      <c r="G73" s="245"/>
      <c r="H73" s="160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51"/>
      <c r="Z73" s="151"/>
      <c r="AA73" s="151"/>
      <c r="AB73" s="151"/>
      <c r="AC73" s="151"/>
      <c r="AD73" s="151"/>
      <c r="AE73" s="151"/>
      <c r="AF73" s="151"/>
      <c r="AG73" s="151" t="s">
        <v>112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0">
        <v>14</v>
      </c>
      <c r="B74" s="171" t="s">
        <v>166</v>
      </c>
      <c r="C74" s="180" t="s">
        <v>167</v>
      </c>
      <c r="D74" s="172" t="s">
        <v>135</v>
      </c>
      <c r="E74" s="173">
        <v>4.8</v>
      </c>
      <c r="F74" s="174"/>
      <c r="G74" s="175">
        <f>ROUND(E74*F74,2)</f>
        <v>0</v>
      </c>
      <c r="H74" s="174"/>
      <c r="I74" s="175">
        <f>ROUND(E74*H74,2)</f>
        <v>0</v>
      </c>
      <c r="J74" s="174"/>
      <c r="K74" s="175">
        <f>ROUND(E74*J74,2)</f>
        <v>0</v>
      </c>
      <c r="L74" s="175">
        <v>21</v>
      </c>
      <c r="M74" s="175">
        <f>G74*(1+L74/100)</f>
        <v>0</v>
      </c>
      <c r="N74" s="175">
        <v>0</v>
      </c>
      <c r="O74" s="175">
        <f>ROUND(E74*N74,2)</f>
        <v>0</v>
      </c>
      <c r="P74" s="175">
        <v>0</v>
      </c>
      <c r="Q74" s="175">
        <f>ROUND(E74*P74,2)</f>
        <v>0</v>
      </c>
      <c r="R74" s="175" t="s">
        <v>136</v>
      </c>
      <c r="S74" s="175" t="s">
        <v>104</v>
      </c>
      <c r="T74" s="176" t="s">
        <v>104</v>
      </c>
      <c r="U74" s="160">
        <v>0</v>
      </c>
      <c r="V74" s="160">
        <f>ROUND(E74*U74,2)</f>
        <v>0</v>
      </c>
      <c r="W74" s="160"/>
      <c r="X74" s="160" t="s">
        <v>105</v>
      </c>
      <c r="Y74" s="151"/>
      <c r="Z74" s="151"/>
      <c r="AA74" s="151"/>
      <c r="AB74" s="151"/>
      <c r="AC74" s="151"/>
      <c r="AD74" s="151"/>
      <c r="AE74" s="151"/>
      <c r="AF74" s="151"/>
      <c r="AG74" s="151" t="s">
        <v>106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8"/>
      <c r="B75" s="159"/>
      <c r="C75" s="181" t="s">
        <v>161</v>
      </c>
      <c r="D75" s="161"/>
      <c r="E75" s="162">
        <v>4.8</v>
      </c>
      <c r="F75" s="160"/>
      <c r="G75" s="160"/>
      <c r="H75" s="160"/>
      <c r="I75" s="160"/>
      <c r="J75" s="160"/>
      <c r="K75" s="160"/>
      <c r="L75" s="160"/>
      <c r="M75" s="160"/>
      <c r="N75" s="160"/>
      <c r="O75" s="160"/>
      <c r="P75" s="160"/>
      <c r="Q75" s="160"/>
      <c r="R75" s="160"/>
      <c r="S75" s="160"/>
      <c r="T75" s="160"/>
      <c r="U75" s="160"/>
      <c r="V75" s="160"/>
      <c r="W75" s="160"/>
      <c r="X75" s="160"/>
      <c r="Y75" s="151"/>
      <c r="Z75" s="151"/>
      <c r="AA75" s="151"/>
      <c r="AB75" s="151"/>
      <c r="AC75" s="151"/>
      <c r="AD75" s="151"/>
      <c r="AE75" s="151"/>
      <c r="AF75" s="151"/>
      <c r="AG75" s="151" t="s">
        <v>110</v>
      </c>
      <c r="AH75" s="151">
        <v>5</v>
      </c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8"/>
      <c r="B76" s="159"/>
      <c r="C76" s="244"/>
      <c r="D76" s="245"/>
      <c r="E76" s="245"/>
      <c r="F76" s="245"/>
      <c r="G76" s="245"/>
      <c r="H76" s="160"/>
      <c r="I76" s="160"/>
      <c r="J76" s="160"/>
      <c r="K76" s="160"/>
      <c r="L76" s="160"/>
      <c r="M76" s="160"/>
      <c r="N76" s="160"/>
      <c r="O76" s="160"/>
      <c r="P76" s="160"/>
      <c r="Q76" s="160"/>
      <c r="R76" s="160"/>
      <c r="S76" s="160"/>
      <c r="T76" s="160"/>
      <c r="U76" s="160"/>
      <c r="V76" s="160"/>
      <c r="W76" s="160"/>
      <c r="X76" s="160"/>
      <c r="Y76" s="151"/>
      <c r="Z76" s="151"/>
      <c r="AA76" s="151"/>
      <c r="AB76" s="151"/>
      <c r="AC76" s="151"/>
      <c r="AD76" s="151"/>
      <c r="AE76" s="151"/>
      <c r="AF76" s="151"/>
      <c r="AG76" s="151" t="s">
        <v>112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0">
        <v>15</v>
      </c>
      <c r="B77" s="171" t="s">
        <v>168</v>
      </c>
      <c r="C77" s="180" t="s">
        <v>169</v>
      </c>
      <c r="D77" s="172" t="s">
        <v>102</v>
      </c>
      <c r="E77" s="173">
        <v>32</v>
      </c>
      <c r="F77" s="174"/>
      <c r="G77" s="175">
        <f>ROUND(E77*F77,2)</f>
        <v>0</v>
      </c>
      <c r="H77" s="174"/>
      <c r="I77" s="175">
        <f>ROUND(E77*H77,2)</f>
        <v>0</v>
      </c>
      <c r="J77" s="174"/>
      <c r="K77" s="175">
        <f>ROUND(E77*J77,2)</f>
        <v>0</v>
      </c>
      <c r="L77" s="175">
        <v>21</v>
      </c>
      <c r="M77" s="175">
        <f>G77*(1+L77/100)</f>
        <v>0</v>
      </c>
      <c r="N77" s="175">
        <v>5.0000000000000002E-5</v>
      </c>
      <c r="O77" s="175">
        <f>ROUND(E77*N77,2)</f>
        <v>0</v>
      </c>
      <c r="P77" s="175">
        <v>0</v>
      </c>
      <c r="Q77" s="175">
        <f>ROUND(E77*P77,2)</f>
        <v>0</v>
      </c>
      <c r="R77" s="175" t="s">
        <v>170</v>
      </c>
      <c r="S77" s="175" t="s">
        <v>104</v>
      </c>
      <c r="T77" s="176" t="s">
        <v>104</v>
      </c>
      <c r="U77" s="160">
        <v>0</v>
      </c>
      <c r="V77" s="160">
        <f>ROUND(E77*U77,2)</f>
        <v>0</v>
      </c>
      <c r="W77" s="160"/>
      <c r="X77" s="160" t="s">
        <v>171</v>
      </c>
      <c r="Y77" s="151"/>
      <c r="Z77" s="151"/>
      <c r="AA77" s="151"/>
      <c r="AB77" s="151"/>
      <c r="AC77" s="151"/>
      <c r="AD77" s="151"/>
      <c r="AE77" s="151"/>
      <c r="AF77" s="151"/>
      <c r="AG77" s="151" t="s">
        <v>172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246" t="s">
        <v>173</v>
      </c>
      <c r="D78" s="247"/>
      <c r="E78" s="247"/>
      <c r="F78" s="247"/>
      <c r="G78" s="247"/>
      <c r="H78" s="160"/>
      <c r="I78" s="160"/>
      <c r="J78" s="160"/>
      <c r="K78" s="160"/>
      <c r="L78" s="160"/>
      <c r="M78" s="160"/>
      <c r="N78" s="160"/>
      <c r="O78" s="160"/>
      <c r="P78" s="160"/>
      <c r="Q78" s="160"/>
      <c r="R78" s="160"/>
      <c r="S78" s="160"/>
      <c r="T78" s="160"/>
      <c r="U78" s="160"/>
      <c r="V78" s="160"/>
      <c r="W78" s="160"/>
      <c r="X78" s="160"/>
      <c r="Y78" s="151"/>
      <c r="Z78" s="151"/>
      <c r="AA78" s="151"/>
      <c r="AB78" s="151"/>
      <c r="AC78" s="151"/>
      <c r="AD78" s="151"/>
      <c r="AE78" s="151"/>
      <c r="AF78" s="151"/>
      <c r="AG78" s="151" t="s">
        <v>108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77" t="str">
        <f>C78</f>
        <v>a stromů o průměru kmene do 100 mm, s odstraněním kořenů, s odklizením křovin a stromů na vzdálenost do 50 m a jejich spálením.</v>
      </c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8"/>
      <c r="B79" s="159"/>
      <c r="C79" s="181" t="s">
        <v>337</v>
      </c>
      <c r="D79" s="161"/>
      <c r="E79" s="162">
        <v>32</v>
      </c>
      <c r="F79" s="160"/>
      <c r="G79" s="160"/>
      <c r="H79" s="160"/>
      <c r="I79" s="160"/>
      <c r="J79" s="160"/>
      <c r="K79" s="160"/>
      <c r="L79" s="160"/>
      <c r="M79" s="160"/>
      <c r="N79" s="160"/>
      <c r="O79" s="160"/>
      <c r="P79" s="160"/>
      <c r="Q79" s="160"/>
      <c r="R79" s="160"/>
      <c r="S79" s="160"/>
      <c r="T79" s="160"/>
      <c r="U79" s="160"/>
      <c r="V79" s="160"/>
      <c r="W79" s="160"/>
      <c r="X79" s="160"/>
      <c r="Y79" s="151"/>
      <c r="Z79" s="151"/>
      <c r="AA79" s="151"/>
      <c r="AB79" s="151"/>
      <c r="AC79" s="151"/>
      <c r="AD79" s="151"/>
      <c r="AE79" s="151"/>
      <c r="AF79" s="151"/>
      <c r="AG79" s="151" t="s">
        <v>110</v>
      </c>
      <c r="AH79" s="151">
        <v>0</v>
      </c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181" t="s">
        <v>111</v>
      </c>
      <c r="D80" s="161"/>
      <c r="E80" s="162"/>
      <c r="F80" s="160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0"/>
      <c r="T80" s="160"/>
      <c r="U80" s="160"/>
      <c r="V80" s="160"/>
      <c r="W80" s="160"/>
      <c r="X80" s="160"/>
      <c r="Y80" s="151"/>
      <c r="Z80" s="151"/>
      <c r="AA80" s="151"/>
      <c r="AB80" s="151"/>
      <c r="AC80" s="151"/>
      <c r="AD80" s="151"/>
      <c r="AE80" s="151"/>
      <c r="AF80" s="151"/>
      <c r="AG80" s="151" t="s">
        <v>110</v>
      </c>
      <c r="AH80" s="151">
        <v>0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8"/>
      <c r="B81" s="159"/>
      <c r="C81" s="244"/>
      <c r="D81" s="245"/>
      <c r="E81" s="245"/>
      <c r="F81" s="245"/>
      <c r="G81" s="245"/>
      <c r="H81" s="160"/>
      <c r="I81" s="160"/>
      <c r="J81" s="160"/>
      <c r="K81" s="160"/>
      <c r="L81" s="160"/>
      <c r="M81" s="160"/>
      <c r="N81" s="160"/>
      <c r="O81" s="160"/>
      <c r="P81" s="160"/>
      <c r="Q81" s="160"/>
      <c r="R81" s="160"/>
      <c r="S81" s="160"/>
      <c r="T81" s="160"/>
      <c r="U81" s="160"/>
      <c r="V81" s="160"/>
      <c r="W81" s="160"/>
      <c r="X81" s="160"/>
      <c r="Y81" s="151"/>
      <c r="Z81" s="151"/>
      <c r="AA81" s="151"/>
      <c r="AB81" s="151"/>
      <c r="AC81" s="151"/>
      <c r="AD81" s="151"/>
      <c r="AE81" s="151"/>
      <c r="AF81" s="151"/>
      <c r="AG81" s="151" t="s">
        <v>112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70">
        <v>16</v>
      </c>
      <c r="B82" s="171" t="s">
        <v>174</v>
      </c>
      <c r="C82" s="180" t="s">
        <v>175</v>
      </c>
      <c r="D82" s="172" t="s">
        <v>176</v>
      </c>
      <c r="E82" s="173">
        <v>4</v>
      </c>
      <c r="F82" s="174"/>
      <c r="G82" s="175">
        <f>ROUND(E82*F82,2)</f>
        <v>0</v>
      </c>
      <c r="H82" s="174"/>
      <c r="I82" s="175">
        <f>ROUND(E82*H82,2)</f>
        <v>0</v>
      </c>
      <c r="J82" s="174"/>
      <c r="K82" s="175">
        <f>ROUND(E82*J82,2)</f>
        <v>0</v>
      </c>
      <c r="L82" s="175">
        <v>21</v>
      </c>
      <c r="M82" s="175">
        <f>G82*(1+L82/100)</f>
        <v>0</v>
      </c>
      <c r="N82" s="175">
        <v>3.0400000000000002E-3</v>
      </c>
      <c r="O82" s="175">
        <f>ROUND(E82*N82,2)</f>
        <v>0.01</v>
      </c>
      <c r="P82" s="175">
        <v>0</v>
      </c>
      <c r="Q82" s="175">
        <f>ROUND(E82*P82,2)</f>
        <v>0</v>
      </c>
      <c r="R82" s="175" t="s">
        <v>170</v>
      </c>
      <c r="S82" s="175" t="s">
        <v>104</v>
      </c>
      <c r="T82" s="176" t="s">
        <v>104</v>
      </c>
      <c r="U82" s="160">
        <v>0</v>
      </c>
      <c r="V82" s="160">
        <f>ROUND(E82*U82,2)</f>
        <v>0</v>
      </c>
      <c r="W82" s="160"/>
      <c r="X82" s="160" t="s">
        <v>171</v>
      </c>
      <c r="Y82" s="151"/>
      <c r="Z82" s="151"/>
      <c r="AA82" s="151"/>
      <c r="AB82" s="151"/>
      <c r="AC82" s="151"/>
      <c r="AD82" s="151"/>
      <c r="AE82" s="151"/>
      <c r="AF82" s="151"/>
      <c r="AG82" s="151" t="s">
        <v>172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58"/>
      <c r="B83" s="159"/>
      <c r="C83" s="246" t="s">
        <v>346</v>
      </c>
      <c r="D83" s="247"/>
      <c r="E83" s="247"/>
      <c r="F83" s="247"/>
      <c r="G83" s="247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  <c r="S83" s="160"/>
      <c r="T83" s="160"/>
      <c r="U83" s="160"/>
      <c r="V83" s="160"/>
      <c r="W83" s="160"/>
      <c r="X83" s="160"/>
      <c r="Y83" s="151"/>
      <c r="Z83" s="151"/>
      <c r="AA83" s="151"/>
      <c r="AB83" s="151"/>
      <c r="AC83" s="151"/>
      <c r="AD83" s="151"/>
      <c r="AE83" s="151"/>
      <c r="AF83" s="151"/>
      <c r="AG83" s="151" t="s">
        <v>108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77" t="str">
        <f>C83</f>
        <v>Kácení stromů s odřezáním kmene a s odvětvením, odstranění pařezů s přesekáním kořenů, naložení kmenů a pařezů na dopravní prostředek a vodorovné přemístění, spálení větví nebo likvidace.</v>
      </c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248" t="s">
        <v>177</v>
      </c>
      <c r="D84" s="249"/>
      <c r="E84" s="249"/>
      <c r="F84" s="249"/>
      <c r="G84" s="249"/>
      <c r="H84" s="160"/>
      <c r="I84" s="160"/>
      <c r="J84" s="160"/>
      <c r="K84" s="160"/>
      <c r="L84" s="160"/>
      <c r="M84" s="160"/>
      <c r="N84" s="160"/>
      <c r="O84" s="160"/>
      <c r="P84" s="160"/>
      <c r="Q84" s="160"/>
      <c r="R84" s="160"/>
      <c r="S84" s="160"/>
      <c r="T84" s="160"/>
      <c r="U84" s="160"/>
      <c r="V84" s="160"/>
      <c r="W84" s="160"/>
      <c r="X84" s="160"/>
      <c r="Y84" s="151"/>
      <c r="Z84" s="151"/>
      <c r="AA84" s="151"/>
      <c r="AB84" s="151"/>
      <c r="AC84" s="151"/>
      <c r="AD84" s="151"/>
      <c r="AE84" s="151"/>
      <c r="AF84" s="151"/>
      <c r="AG84" s="151" t="s">
        <v>178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81" t="s">
        <v>336</v>
      </c>
      <c r="D85" s="161"/>
      <c r="E85" s="162">
        <v>4</v>
      </c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51"/>
      <c r="Z85" s="151"/>
      <c r="AA85" s="151"/>
      <c r="AB85" s="151"/>
      <c r="AC85" s="151"/>
      <c r="AD85" s="151"/>
      <c r="AE85" s="151"/>
      <c r="AF85" s="151"/>
      <c r="AG85" s="151" t="s">
        <v>110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/>
      <c r="B86" s="159"/>
      <c r="C86" s="181" t="s">
        <v>111</v>
      </c>
      <c r="D86" s="161"/>
      <c r="E86" s="162"/>
      <c r="F86" s="160"/>
      <c r="G86" s="160"/>
      <c r="H86" s="160"/>
      <c r="I86" s="160"/>
      <c r="J86" s="160"/>
      <c r="K86" s="160"/>
      <c r="L86" s="160"/>
      <c r="M86" s="160"/>
      <c r="N86" s="160"/>
      <c r="O86" s="160"/>
      <c r="P86" s="160"/>
      <c r="Q86" s="160"/>
      <c r="R86" s="160"/>
      <c r="S86" s="160"/>
      <c r="T86" s="160"/>
      <c r="U86" s="160"/>
      <c r="V86" s="160"/>
      <c r="W86" s="160"/>
      <c r="X86" s="160"/>
      <c r="Y86" s="151"/>
      <c r="Z86" s="151"/>
      <c r="AA86" s="151"/>
      <c r="AB86" s="151"/>
      <c r="AC86" s="151"/>
      <c r="AD86" s="151"/>
      <c r="AE86" s="151"/>
      <c r="AF86" s="151"/>
      <c r="AG86" s="151" t="s">
        <v>110</v>
      </c>
      <c r="AH86" s="151">
        <v>0</v>
      </c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244"/>
      <c r="D87" s="245"/>
      <c r="E87" s="245"/>
      <c r="F87" s="245"/>
      <c r="G87" s="245"/>
      <c r="H87" s="160"/>
      <c r="I87" s="160"/>
      <c r="J87" s="160"/>
      <c r="K87" s="160"/>
      <c r="L87" s="160"/>
      <c r="M87" s="160"/>
      <c r="N87" s="160"/>
      <c r="O87" s="160"/>
      <c r="P87" s="160"/>
      <c r="Q87" s="160"/>
      <c r="R87" s="160"/>
      <c r="S87" s="160"/>
      <c r="T87" s="160"/>
      <c r="U87" s="160"/>
      <c r="V87" s="160"/>
      <c r="W87" s="160"/>
      <c r="X87" s="160"/>
      <c r="Y87" s="151"/>
      <c r="Z87" s="151"/>
      <c r="AA87" s="151"/>
      <c r="AB87" s="151"/>
      <c r="AC87" s="151"/>
      <c r="AD87" s="151"/>
      <c r="AE87" s="151"/>
      <c r="AF87" s="151"/>
      <c r="AG87" s="151" t="s">
        <v>112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170">
        <v>17</v>
      </c>
      <c r="B88" s="171" t="s">
        <v>179</v>
      </c>
      <c r="C88" s="180" t="s">
        <v>180</v>
      </c>
      <c r="D88" s="172" t="s">
        <v>135</v>
      </c>
      <c r="E88" s="173">
        <v>4.5</v>
      </c>
      <c r="F88" s="174"/>
      <c r="G88" s="175">
        <f>ROUND(E88*F88,2)</f>
        <v>0</v>
      </c>
      <c r="H88" s="174"/>
      <c r="I88" s="175">
        <f>ROUND(E88*H88,2)</f>
        <v>0</v>
      </c>
      <c r="J88" s="174"/>
      <c r="K88" s="175">
        <f>ROUND(E88*J88,2)</f>
        <v>0</v>
      </c>
      <c r="L88" s="175">
        <v>21</v>
      </c>
      <c r="M88" s="175">
        <f>G88*(1+L88/100)</f>
        <v>0</v>
      </c>
      <c r="N88" s="175">
        <v>0</v>
      </c>
      <c r="O88" s="175">
        <f>ROUND(E88*N88,2)</f>
        <v>0</v>
      </c>
      <c r="P88" s="175">
        <v>0</v>
      </c>
      <c r="Q88" s="175">
        <f>ROUND(E88*P88,2)</f>
        <v>0</v>
      </c>
      <c r="R88" s="175" t="s">
        <v>170</v>
      </c>
      <c r="S88" s="175" t="s">
        <v>104</v>
      </c>
      <c r="T88" s="176" t="s">
        <v>104</v>
      </c>
      <c r="U88" s="160">
        <v>0</v>
      </c>
      <c r="V88" s="160">
        <f>ROUND(E88*U88,2)</f>
        <v>0</v>
      </c>
      <c r="W88" s="160"/>
      <c r="X88" s="160" t="s">
        <v>171</v>
      </c>
      <c r="Y88" s="151"/>
      <c r="Z88" s="151"/>
      <c r="AA88" s="151"/>
      <c r="AB88" s="151"/>
      <c r="AC88" s="151"/>
      <c r="AD88" s="151"/>
      <c r="AE88" s="151"/>
      <c r="AF88" s="151"/>
      <c r="AG88" s="151" t="s">
        <v>172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246" t="s">
        <v>181</v>
      </c>
      <c r="D89" s="247"/>
      <c r="E89" s="247"/>
      <c r="F89" s="247"/>
      <c r="G89" s="247"/>
      <c r="H89" s="160"/>
      <c r="I89" s="160"/>
      <c r="J89" s="160"/>
      <c r="K89" s="160"/>
      <c r="L89" s="160"/>
      <c r="M89" s="160"/>
      <c r="N89" s="160"/>
      <c r="O89" s="160"/>
      <c r="P89" s="160"/>
      <c r="Q89" s="160"/>
      <c r="R89" s="160"/>
      <c r="S89" s="160"/>
      <c r="T89" s="160"/>
      <c r="U89" s="160"/>
      <c r="V89" s="160"/>
      <c r="W89" s="160"/>
      <c r="X89" s="160"/>
      <c r="Y89" s="151"/>
      <c r="Z89" s="151"/>
      <c r="AA89" s="151"/>
      <c r="AB89" s="151"/>
      <c r="AC89" s="151"/>
      <c r="AD89" s="151"/>
      <c r="AE89" s="151"/>
      <c r="AF89" s="151"/>
      <c r="AG89" s="151" t="s">
        <v>108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77" t="str">
        <f>C89</f>
        <v>popř. lesní půdy s naložením, vodorovným přemístěním a složením na hromady nebo se zpětným přemístěním a rozprostřením.</v>
      </c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1" t="s">
        <v>182</v>
      </c>
      <c r="D90" s="161"/>
      <c r="E90" s="162">
        <v>4.5</v>
      </c>
      <c r="F90" s="160"/>
      <c r="G90" s="160"/>
      <c r="H90" s="160"/>
      <c r="I90" s="160"/>
      <c r="J90" s="160"/>
      <c r="K90" s="160"/>
      <c r="L90" s="160"/>
      <c r="M90" s="160"/>
      <c r="N90" s="160"/>
      <c r="O90" s="160"/>
      <c r="P90" s="160"/>
      <c r="Q90" s="160"/>
      <c r="R90" s="160"/>
      <c r="S90" s="160"/>
      <c r="T90" s="160"/>
      <c r="U90" s="160"/>
      <c r="V90" s="160"/>
      <c r="W90" s="160"/>
      <c r="X90" s="160"/>
      <c r="Y90" s="151"/>
      <c r="Z90" s="151"/>
      <c r="AA90" s="151"/>
      <c r="AB90" s="151"/>
      <c r="AC90" s="151"/>
      <c r="AD90" s="151"/>
      <c r="AE90" s="151"/>
      <c r="AF90" s="151"/>
      <c r="AG90" s="151" t="s">
        <v>110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8"/>
      <c r="B91" s="159"/>
      <c r="C91" s="181" t="s">
        <v>139</v>
      </c>
      <c r="D91" s="161"/>
      <c r="E91" s="162"/>
      <c r="F91" s="160"/>
      <c r="G91" s="160"/>
      <c r="H91" s="160"/>
      <c r="I91" s="160"/>
      <c r="J91" s="160"/>
      <c r="K91" s="160"/>
      <c r="L91" s="160"/>
      <c r="M91" s="160"/>
      <c r="N91" s="160"/>
      <c r="O91" s="160"/>
      <c r="P91" s="160"/>
      <c r="Q91" s="160"/>
      <c r="R91" s="160"/>
      <c r="S91" s="160"/>
      <c r="T91" s="160"/>
      <c r="U91" s="160"/>
      <c r="V91" s="160"/>
      <c r="W91" s="160"/>
      <c r="X91" s="160"/>
      <c r="Y91" s="151"/>
      <c r="Z91" s="151"/>
      <c r="AA91" s="151"/>
      <c r="AB91" s="151"/>
      <c r="AC91" s="151"/>
      <c r="AD91" s="151"/>
      <c r="AE91" s="151"/>
      <c r="AF91" s="151"/>
      <c r="AG91" s="151" t="s">
        <v>110</v>
      </c>
      <c r="AH91" s="151">
        <v>0</v>
      </c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244"/>
      <c r="D92" s="245"/>
      <c r="E92" s="245"/>
      <c r="F92" s="245"/>
      <c r="G92" s="245"/>
      <c r="H92" s="160"/>
      <c r="I92" s="160"/>
      <c r="J92" s="160"/>
      <c r="K92" s="160"/>
      <c r="L92" s="160"/>
      <c r="M92" s="160"/>
      <c r="N92" s="160"/>
      <c r="O92" s="160"/>
      <c r="P92" s="160"/>
      <c r="Q92" s="160"/>
      <c r="R92" s="160"/>
      <c r="S92" s="160"/>
      <c r="T92" s="160"/>
      <c r="U92" s="160"/>
      <c r="V92" s="160"/>
      <c r="W92" s="160"/>
      <c r="X92" s="160"/>
      <c r="Y92" s="151"/>
      <c r="Z92" s="151"/>
      <c r="AA92" s="151"/>
      <c r="AB92" s="151"/>
      <c r="AC92" s="151"/>
      <c r="AD92" s="151"/>
      <c r="AE92" s="151"/>
      <c r="AF92" s="151"/>
      <c r="AG92" s="151" t="s">
        <v>112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0">
        <v>18</v>
      </c>
      <c r="B93" s="171" t="s">
        <v>183</v>
      </c>
      <c r="C93" s="180" t="s">
        <v>184</v>
      </c>
      <c r="D93" s="172" t="s">
        <v>102</v>
      </c>
      <c r="E93" s="173">
        <v>28</v>
      </c>
      <c r="F93" s="174"/>
      <c r="G93" s="175">
        <f>ROUND(E93*F93,2)</f>
        <v>0</v>
      </c>
      <c r="H93" s="174"/>
      <c r="I93" s="175">
        <f>ROUND(E93*H93,2)</f>
        <v>0</v>
      </c>
      <c r="J93" s="174"/>
      <c r="K93" s="175">
        <f>ROUND(E93*J93,2)</f>
        <v>0</v>
      </c>
      <c r="L93" s="175">
        <v>21</v>
      </c>
      <c r="M93" s="175">
        <f>G93*(1+L93/100)</f>
        <v>0</v>
      </c>
      <c r="N93" s="175">
        <v>3.0000000000000001E-5</v>
      </c>
      <c r="O93" s="175">
        <f>ROUND(E93*N93,2)</f>
        <v>0</v>
      </c>
      <c r="P93" s="175">
        <v>0</v>
      </c>
      <c r="Q93" s="175">
        <f>ROUND(E93*P93,2)</f>
        <v>0</v>
      </c>
      <c r="R93" s="175" t="s">
        <v>170</v>
      </c>
      <c r="S93" s="175" t="s">
        <v>104</v>
      </c>
      <c r="T93" s="176" t="s">
        <v>104</v>
      </c>
      <c r="U93" s="160">
        <v>0</v>
      </c>
      <c r="V93" s="160">
        <f>ROUND(E93*U93,2)</f>
        <v>0</v>
      </c>
      <c r="W93" s="160"/>
      <c r="X93" s="160" t="s">
        <v>171</v>
      </c>
      <c r="Y93" s="151"/>
      <c r="Z93" s="151"/>
      <c r="AA93" s="151"/>
      <c r="AB93" s="151"/>
      <c r="AC93" s="151"/>
      <c r="AD93" s="151"/>
      <c r="AE93" s="151"/>
      <c r="AF93" s="151"/>
      <c r="AG93" s="151" t="s">
        <v>172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58"/>
      <c r="B94" s="159"/>
      <c r="C94" s="246" t="s">
        <v>185</v>
      </c>
      <c r="D94" s="247"/>
      <c r="E94" s="247"/>
      <c r="F94" s="247"/>
      <c r="G94" s="247"/>
      <c r="H94" s="160"/>
      <c r="I94" s="160"/>
      <c r="J94" s="160"/>
      <c r="K94" s="160"/>
      <c r="L94" s="160"/>
      <c r="M94" s="160"/>
      <c r="N94" s="160"/>
      <c r="O94" s="160"/>
      <c r="P94" s="160"/>
      <c r="Q94" s="160"/>
      <c r="R94" s="160"/>
      <c r="S94" s="160"/>
      <c r="T94" s="160"/>
      <c r="U94" s="160"/>
      <c r="V94" s="160"/>
      <c r="W94" s="160"/>
      <c r="X94" s="160"/>
      <c r="Y94" s="151"/>
      <c r="Z94" s="151"/>
      <c r="AA94" s="151"/>
      <c r="AB94" s="151"/>
      <c r="AC94" s="151"/>
      <c r="AD94" s="151"/>
      <c r="AE94" s="151"/>
      <c r="AF94" s="151"/>
      <c r="AG94" s="151" t="s">
        <v>108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77" t="str">
        <f>C94</f>
        <v>vč. urovnání ornice, naložení na skládce, vodorovným přemístěním ornice na místo rozprostření, založení trávníku osetím a dodávky travního semene.</v>
      </c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248" t="s">
        <v>186</v>
      </c>
      <c r="D95" s="249"/>
      <c r="E95" s="249"/>
      <c r="F95" s="249"/>
      <c r="G95" s="249"/>
      <c r="H95" s="160"/>
      <c r="I95" s="160"/>
      <c r="J95" s="160"/>
      <c r="K95" s="160"/>
      <c r="L95" s="160"/>
      <c r="M95" s="160"/>
      <c r="N95" s="160"/>
      <c r="O95" s="160"/>
      <c r="P95" s="160"/>
      <c r="Q95" s="160"/>
      <c r="R95" s="160"/>
      <c r="S95" s="160"/>
      <c r="T95" s="160"/>
      <c r="U95" s="160"/>
      <c r="V95" s="160"/>
      <c r="W95" s="160"/>
      <c r="X95" s="160"/>
      <c r="Y95" s="151"/>
      <c r="Z95" s="151"/>
      <c r="AA95" s="151"/>
      <c r="AB95" s="151"/>
      <c r="AC95" s="151"/>
      <c r="AD95" s="151"/>
      <c r="AE95" s="151"/>
      <c r="AF95" s="151"/>
      <c r="AG95" s="151" t="s">
        <v>178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58"/>
      <c r="B96" s="159"/>
      <c r="C96" s="181" t="s">
        <v>187</v>
      </c>
      <c r="D96" s="161"/>
      <c r="E96" s="162">
        <v>28</v>
      </c>
      <c r="F96" s="160"/>
      <c r="G96" s="160"/>
      <c r="H96" s="160"/>
      <c r="I96" s="160"/>
      <c r="J96" s="160"/>
      <c r="K96" s="160"/>
      <c r="L96" s="160"/>
      <c r="M96" s="160"/>
      <c r="N96" s="160"/>
      <c r="O96" s="160"/>
      <c r="P96" s="160"/>
      <c r="Q96" s="160"/>
      <c r="R96" s="160"/>
      <c r="S96" s="160"/>
      <c r="T96" s="160"/>
      <c r="U96" s="160"/>
      <c r="V96" s="160"/>
      <c r="W96" s="160"/>
      <c r="X96" s="160"/>
      <c r="Y96" s="151"/>
      <c r="Z96" s="151"/>
      <c r="AA96" s="151"/>
      <c r="AB96" s="151"/>
      <c r="AC96" s="151"/>
      <c r="AD96" s="151"/>
      <c r="AE96" s="151"/>
      <c r="AF96" s="151"/>
      <c r="AG96" s="151" t="s">
        <v>110</v>
      </c>
      <c r="AH96" s="151">
        <v>0</v>
      </c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81" t="s">
        <v>139</v>
      </c>
      <c r="D97" s="161"/>
      <c r="E97" s="162"/>
      <c r="F97" s="160"/>
      <c r="G97" s="160"/>
      <c r="H97" s="160"/>
      <c r="I97" s="160"/>
      <c r="J97" s="160"/>
      <c r="K97" s="160"/>
      <c r="L97" s="160"/>
      <c r="M97" s="160"/>
      <c r="N97" s="160"/>
      <c r="O97" s="160"/>
      <c r="P97" s="160"/>
      <c r="Q97" s="160"/>
      <c r="R97" s="160"/>
      <c r="S97" s="160"/>
      <c r="T97" s="160"/>
      <c r="U97" s="160"/>
      <c r="V97" s="160"/>
      <c r="W97" s="160"/>
      <c r="X97" s="160"/>
      <c r="Y97" s="151"/>
      <c r="Z97" s="151"/>
      <c r="AA97" s="151"/>
      <c r="AB97" s="151"/>
      <c r="AC97" s="151"/>
      <c r="AD97" s="151"/>
      <c r="AE97" s="151"/>
      <c r="AF97" s="151"/>
      <c r="AG97" s="151" t="s">
        <v>110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244"/>
      <c r="D98" s="245"/>
      <c r="E98" s="245"/>
      <c r="F98" s="245"/>
      <c r="G98" s="245"/>
      <c r="H98" s="160"/>
      <c r="I98" s="160"/>
      <c r="J98" s="160"/>
      <c r="K98" s="160"/>
      <c r="L98" s="160"/>
      <c r="M98" s="160"/>
      <c r="N98" s="160"/>
      <c r="O98" s="160"/>
      <c r="P98" s="160"/>
      <c r="Q98" s="160"/>
      <c r="R98" s="160"/>
      <c r="S98" s="160"/>
      <c r="T98" s="160"/>
      <c r="U98" s="160"/>
      <c r="V98" s="160"/>
      <c r="W98" s="160"/>
      <c r="X98" s="160"/>
      <c r="Y98" s="151"/>
      <c r="Z98" s="151"/>
      <c r="AA98" s="151"/>
      <c r="AB98" s="151"/>
      <c r="AC98" s="151"/>
      <c r="AD98" s="151"/>
      <c r="AE98" s="151"/>
      <c r="AF98" s="151"/>
      <c r="AG98" s="151" t="s">
        <v>112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x14ac:dyDescent="0.2">
      <c r="A99" s="164" t="s">
        <v>98</v>
      </c>
      <c r="B99" s="165" t="s">
        <v>55</v>
      </c>
      <c r="C99" s="179" t="s">
        <v>56</v>
      </c>
      <c r="D99" s="166"/>
      <c r="E99" s="167"/>
      <c r="F99" s="168"/>
      <c r="G99" s="168">
        <f>SUMIF(AG100:AG133,"&lt;&gt;NOR",G100:G133)</f>
        <v>0</v>
      </c>
      <c r="H99" s="168"/>
      <c r="I99" s="168">
        <f>SUM(I100:I133)</f>
        <v>0</v>
      </c>
      <c r="J99" s="168"/>
      <c r="K99" s="168">
        <f>SUM(K100:K133)</f>
        <v>0</v>
      </c>
      <c r="L99" s="168"/>
      <c r="M99" s="168">
        <f>SUM(M100:M133)</f>
        <v>0</v>
      </c>
      <c r="N99" s="168"/>
      <c r="O99" s="168">
        <f>SUM(O100:O133)</f>
        <v>62.03</v>
      </c>
      <c r="P99" s="168"/>
      <c r="Q99" s="168">
        <f>SUM(Q100:Q133)</f>
        <v>0</v>
      </c>
      <c r="R99" s="168"/>
      <c r="S99" s="168"/>
      <c r="T99" s="169"/>
      <c r="U99" s="163"/>
      <c r="V99" s="163">
        <f>SUM(V100:V133)</f>
        <v>34.49</v>
      </c>
      <c r="W99" s="163"/>
      <c r="X99" s="163"/>
      <c r="AG99" t="s">
        <v>99</v>
      </c>
    </row>
    <row r="100" spans="1:60" ht="22.5" outlineLevel="1" x14ac:dyDescent="0.2">
      <c r="A100" s="170">
        <v>19</v>
      </c>
      <c r="B100" s="171" t="s">
        <v>188</v>
      </c>
      <c r="C100" s="180" t="s">
        <v>189</v>
      </c>
      <c r="D100" s="172" t="s">
        <v>102</v>
      </c>
      <c r="E100" s="173">
        <v>66</v>
      </c>
      <c r="F100" s="174"/>
      <c r="G100" s="175">
        <f>ROUND(E100*F100,2)</f>
        <v>0</v>
      </c>
      <c r="H100" s="174"/>
      <c r="I100" s="175">
        <f>ROUND(E100*H100,2)</f>
        <v>0</v>
      </c>
      <c r="J100" s="174"/>
      <c r="K100" s="175">
        <f>ROUND(E100*J100,2)</f>
        <v>0</v>
      </c>
      <c r="L100" s="175">
        <v>21</v>
      </c>
      <c r="M100" s="175">
        <f>G100*(1+L100/100)</f>
        <v>0</v>
      </c>
      <c r="N100" s="175">
        <v>0.28799999999999998</v>
      </c>
      <c r="O100" s="175">
        <f>ROUND(E100*N100,2)</f>
        <v>19.010000000000002</v>
      </c>
      <c r="P100" s="175">
        <v>0</v>
      </c>
      <c r="Q100" s="175">
        <f>ROUND(E100*P100,2)</f>
        <v>0</v>
      </c>
      <c r="R100" s="175" t="s">
        <v>103</v>
      </c>
      <c r="S100" s="175" t="s">
        <v>104</v>
      </c>
      <c r="T100" s="176" t="s">
        <v>104</v>
      </c>
      <c r="U100" s="160">
        <v>2.3E-2</v>
      </c>
      <c r="V100" s="160">
        <f>ROUND(E100*U100,2)</f>
        <v>1.52</v>
      </c>
      <c r="W100" s="160"/>
      <c r="X100" s="160" t="s">
        <v>105</v>
      </c>
      <c r="Y100" s="151"/>
      <c r="Z100" s="151"/>
      <c r="AA100" s="151"/>
      <c r="AB100" s="151"/>
      <c r="AC100" s="151"/>
      <c r="AD100" s="151"/>
      <c r="AE100" s="151"/>
      <c r="AF100" s="151"/>
      <c r="AG100" s="151" t="s">
        <v>106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1" t="s">
        <v>190</v>
      </c>
      <c r="D101" s="161"/>
      <c r="E101" s="162">
        <v>66</v>
      </c>
      <c r="F101" s="160"/>
      <c r="G101" s="160"/>
      <c r="H101" s="160"/>
      <c r="I101" s="160"/>
      <c r="J101" s="160"/>
      <c r="K101" s="160"/>
      <c r="L101" s="160"/>
      <c r="M101" s="160"/>
      <c r="N101" s="160"/>
      <c r="O101" s="160"/>
      <c r="P101" s="160"/>
      <c r="Q101" s="160"/>
      <c r="R101" s="160"/>
      <c r="S101" s="160"/>
      <c r="T101" s="160"/>
      <c r="U101" s="160"/>
      <c r="V101" s="160"/>
      <c r="W101" s="160"/>
      <c r="X101" s="160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110</v>
      </c>
      <c r="AH101" s="151">
        <v>5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244"/>
      <c r="D102" s="245"/>
      <c r="E102" s="245"/>
      <c r="F102" s="245"/>
      <c r="G102" s="245"/>
      <c r="H102" s="160"/>
      <c r="I102" s="160"/>
      <c r="J102" s="160"/>
      <c r="K102" s="160"/>
      <c r="L102" s="160"/>
      <c r="M102" s="160"/>
      <c r="N102" s="160"/>
      <c r="O102" s="160"/>
      <c r="P102" s="160"/>
      <c r="Q102" s="160"/>
      <c r="R102" s="160"/>
      <c r="S102" s="160"/>
      <c r="T102" s="160"/>
      <c r="U102" s="160"/>
      <c r="V102" s="160"/>
      <c r="W102" s="160"/>
      <c r="X102" s="160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112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ht="22.5" outlineLevel="1" x14ac:dyDescent="0.2">
      <c r="A103" s="170">
        <v>20</v>
      </c>
      <c r="B103" s="171" t="s">
        <v>191</v>
      </c>
      <c r="C103" s="180" t="s">
        <v>192</v>
      </c>
      <c r="D103" s="172" t="s">
        <v>102</v>
      </c>
      <c r="E103" s="173">
        <v>69.3</v>
      </c>
      <c r="F103" s="174"/>
      <c r="G103" s="175">
        <f>ROUND(E103*F103,2)</f>
        <v>0</v>
      </c>
      <c r="H103" s="174"/>
      <c r="I103" s="175">
        <f>ROUND(E103*H103,2)</f>
        <v>0</v>
      </c>
      <c r="J103" s="174"/>
      <c r="K103" s="175">
        <f>ROUND(E103*J103,2)</f>
        <v>0</v>
      </c>
      <c r="L103" s="175">
        <v>21</v>
      </c>
      <c r="M103" s="175">
        <f>G103*(1+L103/100)</f>
        <v>0</v>
      </c>
      <c r="N103" s="175">
        <v>0.378</v>
      </c>
      <c r="O103" s="175">
        <f>ROUND(E103*N103,2)</f>
        <v>26.2</v>
      </c>
      <c r="P103" s="175">
        <v>0</v>
      </c>
      <c r="Q103" s="175">
        <f>ROUND(E103*P103,2)</f>
        <v>0</v>
      </c>
      <c r="R103" s="175" t="s">
        <v>103</v>
      </c>
      <c r="S103" s="175" t="s">
        <v>104</v>
      </c>
      <c r="T103" s="176" t="s">
        <v>104</v>
      </c>
      <c r="U103" s="160">
        <v>0.03</v>
      </c>
      <c r="V103" s="160">
        <f>ROUND(E103*U103,2)</f>
        <v>2.08</v>
      </c>
      <c r="W103" s="160"/>
      <c r="X103" s="160" t="s">
        <v>105</v>
      </c>
      <c r="Y103" s="151"/>
      <c r="Z103" s="151"/>
      <c r="AA103" s="151"/>
      <c r="AB103" s="151"/>
      <c r="AC103" s="151"/>
      <c r="AD103" s="151"/>
      <c r="AE103" s="151"/>
      <c r="AF103" s="151"/>
      <c r="AG103" s="151" t="s">
        <v>106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1" t="s">
        <v>193</v>
      </c>
      <c r="D104" s="161"/>
      <c r="E104" s="162">
        <v>69.3</v>
      </c>
      <c r="F104" s="160"/>
      <c r="G104" s="160"/>
      <c r="H104" s="160"/>
      <c r="I104" s="160"/>
      <c r="J104" s="160"/>
      <c r="K104" s="160"/>
      <c r="L104" s="160"/>
      <c r="M104" s="160"/>
      <c r="N104" s="160"/>
      <c r="O104" s="160"/>
      <c r="P104" s="160"/>
      <c r="Q104" s="160"/>
      <c r="R104" s="160"/>
      <c r="S104" s="160"/>
      <c r="T104" s="160"/>
      <c r="U104" s="160"/>
      <c r="V104" s="160"/>
      <c r="W104" s="160"/>
      <c r="X104" s="160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110</v>
      </c>
      <c r="AH104" s="151">
        <v>5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244"/>
      <c r="D105" s="245"/>
      <c r="E105" s="245"/>
      <c r="F105" s="245"/>
      <c r="G105" s="245"/>
      <c r="H105" s="160"/>
      <c r="I105" s="160"/>
      <c r="J105" s="160"/>
      <c r="K105" s="160"/>
      <c r="L105" s="160"/>
      <c r="M105" s="160"/>
      <c r="N105" s="160"/>
      <c r="O105" s="160"/>
      <c r="P105" s="160"/>
      <c r="Q105" s="160"/>
      <c r="R105" s="160"/>
      <c r="S105" s="160"/>
      <c r="T105" s="160"/>
      <c r="U105" s="160"/>
      <c r="V105" s="160"/>
      <c r="W105" s="160"/>
      <c r="X105" s="160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112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ht="22.5" outlineLevel="1" x14ac:dyDescent="0.2">
      <c r="A106" s="170">
        <v>21</v>
      </c>
      <c r="B106" s="171" t="s">
        <v>194</v>
      </c>
      <c r="C106" s="180" t="s">
        <v>195</v>
      </c>
      <c r="D106" s="172" t="s">
        <v>102</v>
      </c>
      <c r="E106" s="173">
        <v>18</v>
      </c>
      <c r="F106" s="174"/>
      <c r="G106" s="175">
        <f>ROUND(E106*F106,2)</f>
        <v>0</v>
      </c>
      <c r="H106" s="174"/>
      <c r="I106" s="175">
        <f>ROUND(E106*H106,2)</f>
        <v>0</v>
      </c>
      <c r="J106" s="174"/>
      <c r="K106" s="175">
        <f>ROUND(E106*J106,2)</f>
        <v>0</v>
      </c>
      <c r="L106" s="175">
        <v>21</v>
      </c>
      <c r="M106" s="175">
        <f>G106*(1+L106/100)</f>
        <v>0</v>
      </c>
      <c r="N106" s="175">
        <v>6.0999999999999997E-4</v>
      </c>
      <c r="O106" s="175">
        <f>ROUND(E106*N106,2)</f>
        <v>0.01</v>
      </c>
      <c r="P106" s="175">
        <v>0</v>
      </c>
      <c r="Q106" s="175">
        <f>ROUND(E106*P106,2)</f>
        <v>0</v>
      </c>
      <c r="R106" s="175" t="s">
        <v>103</v>
      </c>
      <c r="S106" s="175" t="s">
        <v>104</v>
      </c>
      <c r="T106" s="176" t="s">
        <v>104</v>
      </c>
      <c r="U106" s="160">
        <v>2E-3</v>
      </c>
      <c r="V106" s="160">
        <f>ROUND(E106*U106,2)</f>
        <v>0.04</v>
      </c>
      <c r="W106" s="160"/>
      <c r="X106" s="160" t="s">
        <v>105</v>
      </c>
      <c r="Y106" s="151"/>
      <c r="Z106" s="151"/>
      <c r="AA106" s="151"/>
      <c r="AB106" s="151"/>
      <c r="AC106" s="151"/>
      <c r="AD106" s="151"/>
      <c r="AE106" s="151"/>
      <c r="AF106" s="151"/>
      <c r="AG106" s="151" t="s">
        <v>106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81" t="s">
        <v>196</v>
      </c>
      <c r="D107" s="161"/>
      <c r="E107" s="162">
        <v>18</v>
      </c>
      <c r="F107" s="160"/>
      <c r="G107" s="160"/>
      <c r="H107" s="160"/>
      <c r="I107" s="160"/>
      <c r="J107" s="160"/>
      <c r="K107" s="160"/>
      <c r="L107" s="160"/>
      <c r="M107" s="160"/>
      <c r="N107" s="160"/>
      <c r="O107" s="160"/>
      <c r="P107" s="160"/>
      <c r="Q107" s="160"/>
      <c r="R107" s="160"/>
      <c r="S107" s="160"/>
      <c r="T107" s="160"/>
      <c r="U107" s="160"/>
      <c r="V107" s="160"/>
      <c r="W107" s="160"/>
      <c r="X107" s="160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110</v>
      </c>
      <c r="AH107" s="151">
        <v>5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244"/>
      <c r="D108" s="245"/>
      <c r="E108" s="245"/>
      <c r="F108" s="245"/>
      <c r="G108" s="245"/>
      <c r="H108" s="160"/>
      <c r="I108" s="160"/>
      <c r="J108" s="160"/>
      <c r="K108" s="160"/>
      <c r="L108" s="160"/>
      <c r="M108" s="160"/>
      <c r="N108" s="160"/>
      <c r="O108" s="160"/>
      <c r="P108" s="160"/>
      <c r="Q108" s="160"/>
      <c r="R108" s="160"/>
      <c r="S108" s="160"/>
      <c r="T108" s="160"/>
      <c r="U108" s="160"/>
      <c r="V108" s="160"/>
      <c r="W108" s="160"/>
      <c r="X108" s="160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112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ht="22.5" outlineLevel="1" x14ac:dyDescent="0.2">
      <c r="A109" s="170">
        <v>22</v>
      </c>
      <c r="B109" s="171" t="s">
        <v>197</v>
      </c>
      <c r="C109" s="180" t="s">
        <v>198</v>
      </c>
      <c r="D109" s="172" t="s">
        <v>102</v>
      </c>
      <c r="E109" s="173">
        <v>18</v>
      </c>
      <c r="F109" s="174"/>
      <c r="G109" s="175">
        <f>ROUND(E109*F109,2)</f>
        <v>0</v>
      </c>
      <c r="H109" s="174"/>
      <c r="I109" s="175">
        <f>ROUND(E109*H109,2)</f>
        <v>0</v>
      </c>
      <c r="J109" s="174"/>
      <c r="K109" s="175">
        <f>ROUND(E109*J109,2)</f>
        <v>0</v>
      </c>
      <c r="L109" s="175">
        <v>21</v>
      </c>
      <c r="M109" s="175">
        <f>G109*(1+L109/100)</f>
        <v>0</v>
      </c>
      <c r="N109" s="175">
        <v>0.10373</v>
      </c>
      <c r="O109" s="175">
        <f>ROUND(E109*N109,2)</f>
        <v>1.87</v>
      </c>
      <c r="P109" s="175">
        <v>0</v>
      </c>
      <c r="Q109" s="175">
        <f>ROUND(E109*P109,2)</f>
        <v>0</v>
      </c>
      <c r="R109" s="175" t="s">
        <v>103</v>
      </c>
      <c r="S109" s="175" t="s">
        <v>104</v>
      </c>
      <c r="T109" s="176" t="s">
        <v>104</v>
      </c>
      <c r="U109" s="160">
        <v>6.4000000000000001E-2</v>
      </c>
      <c r="V109" s="160">
        <f>ROUND(E109*U109,2)</f>
        <v>1.1499999999999999</v>
      </c>
      <c r="W109" s="160"/>
      <c r="X109" s="160" t="s">
        <v>105</v>
      </c>
      <c r="Y109" s="151"/>
      <c r="Z109" s="151"/>
      <c r="AA109" s="151"/>
      <c r="AB109" s="151"/>
      <c r="AC109" s="151"/>
      <c r="AD109" s="151"/>
      <c r="AE109" s="151"/>
      <c r="AF109" s="151"/>
      <c r="AG109" s="151" t="s">
        <v>106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81" t="s">
        <v>199</v>
      </c>
      <c r="D110" s="161"/>
      <c r="E110" s="162">
        <v>18</v>
      </c>
      <c r="F110" s="160"/>
      <c r="G110" s="160"/>
      <c r="H110" s="160"/>
      <c r="I110" s="160"/>
      <c r="J110" s="160"/>
      <c r="K110" s="160"/>
      <c r="L110" s="160"/>
      <c r="M110" s="160"/>
      <c r="N110" s="160"/>
      <c r="O110" s="160"/>
      <c r="P110" s="160"/>
      <c r="Q110" s="160"/>
      <c r="R110" s="160"/>
      <c r="S110" s="160"/>
      <c r="T110" s="160"/>
      <c r="U110" s="160"/>
      <c r="V110" s="160"/>
      <c r="W110" s="160"/>
      <c r="X110" s="160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110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81" t="s">
        <v>139</v>
      </c>
      <c r="D111" s="161"/>
      <c r="E111" s="162"/>
      <c r="F111" s="160"/>
      <c r="G111" s="160"/>
      <c r="H111" s="160"/>
      <c r="I111" s="160"/>
      <c r="J111" s="160"/>
      <c r="K111" s="160"/>
      <c r="L111" s="160"/>
      <c r="M111" s="160"/>
      <c r="N111" s="160"/>
      <c r="O111" s="160"/>
      <c r="P111" s="160"/>
      <c r="Q111" s="160"/>
      <c r="R111" s="160"/>
      <c r="S111" s="160"/>
      <c r="T111" s="160"/>
      <c r="U111" s="160"/>
      <c r="V111" s="160"/>
      <c r="W111" s="160"/>
      <c r="X111" s="160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110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244"/>
      <c r="D112" s="245"/>
      <c r="E112" s="245"/>
      <c r="F112" s="245"/>
      <c r="G112" s="245"/>
      <c r="H112" s="160"/>
      <c r="I112" s="160"/>
      <c r="J112" s="160"/>
      <c r="K112" s="160"/>
      <c r="L112" s="160"/>
      <c r="M112" s="160"/>
      <c r="N112" s="160"/>
      <c r="O112" s="160"/>
      <c r="P112" s="160"/>
      <c r="Q112" s="160"/>
      <c r="R112" s="160"/>
      <c r="S112" s="160"/>
      <c r="T112" s="160"/>
      <c r="U112" s="160"/>
      <c r="V112" s="160"/>
      <c r="W112" s="160"/>
      <c r="X112" s="160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112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0">
        <v>23</v>
      </c>
      <c r="B113" s="171" t="s">
        <v>200</v>
      </c>
      <c r="C113" s="180" t="s">
        <v>201</v>
      </c>
      <c r="D113" s="172" t="s">
        <v>102</v>
      </c>
      <c r="E113" s="173">
        <v>66</v>
      </c>
      <c r="F113" s="174"/>
      <c r="G113" s="175">
        <f>ROUND(E113*F113,2)</f>
        <v>0</v>
      </c>
      <c r="H113" s="174"/>
      <c r="I113" s="175">
        <f>ROUND(E113*H113,2)</f>
        <v>0</v>
      </c>
      <c r="J113" s="174"/>
      <c r="K113" s="175">
        <f>ROUND(E113*J113,2)</f>
        <v>0</v>
      </c>
      <c r="L113" s="175">
        <v>21</v>
      </c>
      <c r="M113" s="175">
        <f>G113*(1+L113/100)</f>
        <v>0</v>
      </c>
      <c r="N113" s="175">
        <v>7.3899999999999993E-2</v>
      </c>
      <c r="O113" s="175">
        <f>ROUND(E113*N113,2)</f>
        <v>4.88</v>
      </c>
      <c r="P113" s="175">
        <v>0</v>
      </c>
      <c r="Q113" s="175">
        <f>ROUND(E113*P113,2)</f>
        <v>0</v>
      </c>
      <c r="R113" s="175" t="s">
        <v>103</v>
      </c>
      <c r="S113" s="175" t="s">
        <v>104</v>
      </c>
      <c r="T113" s="176" t="s">
        <v>104</v>
      </c>
      <c r="U113" s="160">
        <v>0.45</v>
      </c>
      <c r="V113" s="160">
        <f>ROUND(E113*U113,2)</f>
        <v>29.7</v>
      </c>
      <c r="W113" s="160"/>
      <c r="X113" s="160" t="s">
        <v>105</v>
      </c>
      <c r="Y113" s="151"/>
      <c r="Z113" s="151"/>
      <c r="AA113" s="151"/>
      <c r="AB113" s="151"/>
      <c r="AC113" s="151"/>
      <c r="AD113" s="151"/>
      <c r="AE113" s="151"/>
      <c r="AF113" s="151"/>
      <c r="AG113" s="151" t="s">
        <v>106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ht="22.5" outlineLevel="1" x14ac:dyDescent="0.2">
      <c r="A114" s="158"/>
      <c r="B114" s="159"/>
      <c r="C114" s="246" t="s">
        <v>202</v>
      </c>
      <c r="D114" s="247"/>
      <c r="E114" s="247"/>
      <c r="F114" s="247"/>
      <c r="G114" s="247"/>
      <c r="H114" s="160"/>
      <c r="I114" s="160"/>
      <c r="J114" s="160"/>
      <c r="K114" s="160"/>
      <c r="L114" s="160"/>
      <c r="M114" s="160"/>
      <c r="N114" s="160"/>
      <c r="O114" s="160"/>
      <c r="P114" s="160"/>
      <c r="Q114" s="160"/>
      <c r="R114" s="160"/>
      <c r="S114" s="160"/>
      <c r="T114" s="160"/>
      <c r="U114" s="160"/>
      <c r="V114" s="160"/>
      <c r="W114" s="160"/>
      <c r="X114" s="160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108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77" t="str">
        <f>C114</f>
        <v>s provedením lože z kameniva drceného, s vyplněním spár, s dvojitým hutněním a se smetením přebytečného materiálu na krajnici. S dodáním hmot pro lože a výplň spár.</v>
      </c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81" t="s">
        <v>203</v>
      </c>
      <c r="D115" s="161"/>
      <c r="E115" s="162">
        <v>60</v>
      </c>
      <c r="F115" s="160"/>
      <c r="G115" s="160"/>
      <c r="H115" s="160"/>
      <c r="I115" s="160"/>
      <c r="J115" s="160"/>
      <c r="K115" s="160"/>
      <c r="L115" s="160"/>
      <c r="M115" s="160"/>
      <c r="N115" s="160"/>
      <c r="O115" s="160"/>
      <c r="P115" s="160"/>
      <c r="Q115" s="160"/>
      <c r="R115" s="160"/>
      <c r="S115" s="160"/>
      <c r="T115" s="160"/>
      <c r="U115" s="160"/>
      <c r="V115" s="160"/>
      <c r="W115" s="160"/>
      <c r="X115" s="160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110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81" t="s">
        <v>204</v>
      </c>
      <c r="D116" s="161"/>
      <c r="E116" s="162">
        <v>4</v>
      </c>
      <c r="F116" s="160"/>
      <c r="G116" s="160"/>
      <c r="H116" s="160"/>
      <c r="I116" s="160"/>
      <c r="J116" s="160"/>
      <c r="K116" s="160"/>
      <c r="L116" s="160"/>
      <c r="M116" s="160"/>
      <c r="N116" s="160"/>
      <c r="O116" s="160"/>
      <c r="P116" s="160"/>
      <c r="Q116" s="160"/>
      <c r="R116" s="160"/>
      <c r="S116" s="160"/>
      <c r="T116" s="160"/>
      <c r="U116" s="160"/>
      <c r="V116" s="160"/>
      <c r="W116" s="160"/>
      <c r="X116" s="160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110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81" t="s">
        <v>205</v>
      </c>
      <c r="D117" s="161"/>
      <c r="E117" s="162">
        <v>2</v>
      </c>
      <c r="F117" s="160"/>
      <c r="G117" s="160"/>
      <c r="H117" s="160"/>
      <c r="I117" s="160"/>
      <c r="J117" s="160"/>
      <c r="K117" s="160"/>
      <c r="L117" s="160"/>
      <c r="M117" s="160"/>
      <c r="N117" s="160"/>
      <c r="O117" s="160"/>
      <c r="P117" s="160"/>
      <c r="Q117" s="160"/>
      <c r="R117" s="160"/>
      <c r="S117" s="160"/>
      <c r="T117" s="160"/>
      <c r="U117" s="160"/>
      <c r="V117" s="160"/>
      <c r="W117" s="160"/>
      <c r="X117" s="160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110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81" t="s">
        <v>139</v>
      </c>
      <c r="D118" s="161"/>
      <c r="E118" s="162"/>
      <c r="F118" s="160"/>
      <c r="G118" s="160"/>
      <c r="H118" s="160"/>
      <c r="I118" s="160"/>
      <c r="J118" s="160"/>
      <c r="K118" s="160"/>
      <c r="L118" s="160"/>
      <c r="M118" s="160"/>
      <c r="N118" s="160"/>
      <c r="O118" s="160"/>
      <c r="P118" s="160"/>
      <c r="Q118" s="160"/>
      <c r="R118" s="160"/>
      <c r="S118" s="160"/>
      <c r="T118" s="160"/>
      <c r="U118" s="160"/>
      <c r="V118" s="160"/>
      <c r="W118" s="160"/>
      <c r="X118" s="160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110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/>
      <c r="B119" s="159"/>
      <c r="C119" s="244"/>
      <c r="D119" s="245"/>
      <c r="E119" s="245"/>
      <c r="F119" s="245"/>
      <c r="G119" s="245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51"/>
      <c r="Z119" s="151"/>
      <c r="AA119" s="151"/>
      <c r="AB119" s="151"/>
      <c r="AC119" s="151"/>
      <c r="AD119" s="151"/>
      <c r="AE119" s="151"/>
      <c r="AF119" s="151"/>
      <c r="AG119" s="151" t="s">
        <v>112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ht="22.5" outlineLevel="1" x14ac:dyDescent="0.2">
      <c r="A120" s="170">
        <v>24</v>
      </c>
      <c r="B120" s="171" t="s">
        <v>206</v>
      </c>
      <c r="C120" s="180" t="s">
        <v>207</v>
      </c>
      <c r="D120" s="172" t="s">
        <v>129</v>
      </c>
      <c r="E120" s="173">
        <v>4</v>
      </c>
      <c r="F120" s="174"/>
      <c r="G120" s="175">
        <f>ROUND(E120*F120,2)</f>
        <v>0</v>
      </c>
      <c r="H120" s="174"/>
      <c r="I120" s="175">
        <f>ROUND(E120*H120,2)</f>
        <v>0</v>
      </c>
      <c r="J120" s="174"/>
      <c r="K120" s="175">
        <f>ROUND(E120*J120,2)</f>
        <v>0</v>
      </c>
      <c r="L120" s="175">
        <v>21</v>
      </c>
      <c r="M120" s="175">
        <f>G120*(1+L120/100)</f>
        <v>0</v>
      </c>
      <c r="N120" s="175">
        <v>0.27693000000000001</v>
      </c>
      <c r="O120" s="175">
        <f>ROUND(E120*N120,2)</f>
        <v>1.1100000000000001</v>
      </c>
      <c r="P120" s="175">
        <v>0</v>
      </c>
      <c r="Q120" s="175">
        <f>ROUND(E120*P120,2)</f>
        <v>0</v>
      </c>
      <c r="R120" s="175" t="s">
        <v>170</v>
      </c>
      <c r="S120" s="175" t="s">
        <v>104</v>
      </c>
      <c r="T120" s="176" t="s">
        <v>104</v>
      </c>
      <c r="U120" s="160">
        <v>0</v>
      </c>
      <c r="V120" s="160">
        <f>ROUND(E120*U120,2)</f>
        <v>0</v>
      </c>
      <c r="W120" s="160"/>
      <c r="X120" s="160" t="s">
        <v>171</v>
      </c>
      <c r="Y120" s="151"/>
      <c r="Z120" s="151"/>
      <c r="AA120" s="151"/>
      <c r="AB120" s="151"/>
      <c r="AC120" s="151"/>
      <c r="AD120" s="151"/>
      <c r="AE120" s="151"/>
      <c r="AF120" s="151"/>
      <c r="AG120" s="151" t="s">
        <v>172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ht="22.5" outlineLevel="1" x14ac:dyDescent="0.2">
      <c r="A121" s="158"/>
      <c r="B121" s="159"/>
      <c r="C121" s="246" t="s">
        <v>208</v>
      </c>
      <c r="D121" s="247"/>
      <c r="E121" s="247"/>
      <c r="F121" s="247"/>
      <c r="G121" s="247"/>
      <c r="H121" s="160"/>
      <c r="I121" s="160"/>
      <c r="J121" s="160"/>
      <c r="K121" s="160"/>
      <c r="L121" s="160"/>
      <c r="M121" s="160"/>
      <c r="N121" s="160"/>
      <c r="O121" s="160"/>
      <c r="P121" s="160"/>
      <c r="Q121" s="160"/>
      <c r="R121" s="160"/>
      <c r="S121" s="160"/>
      <c r="T121" s="160"/>
      <c r="U121" s="160"/>
      <c r="V121" s="160"/>
      <c r="W121" s="160"/>
      <c r="X121" s="160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108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77" t="str">
        <f>C121</f>
        <v>montáž odvodňovacích žlabů a vpustí k odvodňovacím žlabům z polymerbetonu, včetně betonového lože popř. obetonování, s dodávkou žlabů a vpustí.</v>
      </c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8"/>
      <c r="B122" s="159"/>
      <c r="C122" s="181" t="s">
        <v>338</v>
      </c>
      <c r="D122" s="161"/>
      <c r="E122" s="162">
        <v>4</v>
      </c>
      <c r="F122" s="160"/>
      <c r="G122" s="160"/>
      <c r="H122" s="160"/>
      <c r="I122" s="160"/>
      <c r="J122" s="160"/>
      <c r="K122" s="160"/>
      <c r="L122" s="160"/>
      <c r="M122" s="160"/>
      <c r="N122" s="160"/>
      <c r="O122" s="160"/>
      <c r="P122" s="160"/>
      <c r="Q122" s="160"/>
      <c r="R122" s="160"/>
      <c r="S122" s="160"/>
      <c r="T122" s="160"/>
      <c r="U122" s="160"/>
      <c r="V122" s="160"/>
      <c r="W122" s="160"/>
      <c r="X122" s="160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110</v>
      </c>
      <c r="AH122" s="151">
        <v>0</v>
      </c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8"/>
      <c r="B123" s="159"/>
      <c r="C123" s="181" t="s">
        <v>209</v>
      </c>
      <c r="D123" s="161"/>
      <c r="E123" s="162"/>
      <c r="F123" s="160"/>
      <c r="G123" s="160"/>
      <c r="H123" s="160"/>
      <c r="I123" s="160"/>
      <c r="J123" s="160"/>
      <c r="K123" s="160"/>
      <c r="L123" s="160"/>
      <c r="M123" s="160"/>
      <c r="N123" s="160"/>
      <c r="O123" s="160"/>
      <c r="P123" s="160"/>
      <c r="Q123" s="160"/>
      <c r="R123" s="160"/>
      <c r="S123" s="160"/>
      <c r="T123" s="160"/>
      <c r="U123" s="160"/>
      <c r="V123" s="160"/>
      <c r="W123" s="160"/>
      <c r="X123" s="160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110</v>
      </c>
      <c r="AH123" s="151">
        <v>0</v>
      </c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58"/>
      <c r="B124" s="159"/>
      <c r="C124" s="181" t="s">
        <v>111</v>
      </c>
      <c r="D124" s="161"/>
      <c r="E124" s="162"/>
      <c r="F124" s="160"/>
      <c r="G124" s="160"/>
      <c r="H124" s="160"/>
      <c r="I124" s="160"/>
      <c r="J124" s="160"/>
      <c r="K124" s="160"/>
      <c r="L124" s="160"/>
      <c r="M124" s="160"/>
      <c r="N124" s="160"/>
      <c r="O124" s="160"/>
      <c r="P124" s="160"/>
      <c r="Q124" s="160"/>
      <c r="R124" s="160"/>
      <c r="S124" s="160"/>
      <c r="T124" s="160"/>
      <c r="U124" s="160"/>
      <c r="V124" s="160"/>
      <c r="W124" s="160"/>
      <c r="X124" s="160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110</v>
      </c>
      <c r="AH124" s="151">
        <v>0</v>
      </c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58"/>
      <c r="B125" s="159"/>
      <c r="C125" s="244"/>
      <c r="D125" s="245"/>
      <c r="E125" s="245"/>
      <c r="F125" s="245"/>
      <c r="G125" s="245"/>
      <c r="H125" s="160"/>
      <c r="I125" s="160"/>
      <c r="J125" s="160"/>
      <c r="K125" s="160"/>
      <c r="L125" s="160"/>
      <c r="M125" s="160"/>
      <c r="N125" s="160"/>
      <c r="O125" s="160"/>
      <c r="P125" s="160"/>
      <c r="Q125" s="160"/>
      <c r="R125" s="160"/>
      <c r="S125" s="160"/>
      <c r="T125" s="160"/>
      <c r="U125" s="160"/>
      <c r="V125" s="160"/>
      <c r="W125" s="160"/>
      <c r="X125" s="160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112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22.5" outlineLevel="1" x14ac:dyDescent="0.2">
      <c r="A126" s="170">
        <v>25</v>
      </c>
      <c r="B126" s="171" t="s">
        <v>210</v>
      </c>
      <c r="C126" s="180" t="s">
        <v>211</v>
      </c>
      <c r="D126" s="172" t="s">
        <v>102</v>
      </c>
      <c r="E126" s="173">
        <v>67.2</v>
      </c>
      <c r="F126" s="174"/>
      <c r="G126" s="175">
        <f>ROUND(E126*F126,2)</f>
        <v>0</v>
      </c>
      <c r="H126" s="174"/>
      <c r="I126" s="175">
        <f>ROUND(E126*H126,2)</f>
        <v>0</v>
      </c>
      <c r="J126" s="174"/>
      <c r="K126" s="175">
        <f>ROUND(E126*J126,2)</f>
        <v>0</v>
      </c>
      <c r="L126" s="175">
        <v>21</v>
      </c>
      <c r="M126" s="175">
        <f>G126*(1+L126/100)</f>
        <v>0</v>
      </c>
      <c r="N126" s="175">
        <v>0.129</v>
      </c>
      <c r="O126" s="175">
        <f>ROUND(E126*N126,2)</f>
        <v>8.67</v>
      </c>
      <c r="P126" s="175">
        <v>0</v>
      </c>
      <c r="Q126" s="175">
        <f>ROUND(E126*P126,2)</f>
        <v>0</v>
      </c>
      <c r="R126" s="175" t="s">
        <v>212</v>
      </c>
      <c r="S126" s="175" t="s">
        <v>104</v>
      </c>
      <c r="T126" s="176" t="s">
        <v>104</v>
      </c>
      <c r="U126" s="160">
        <v>0</v>
      </c>
      <c r="V126" s="160">
        <f>ROUND(E126*U126,2)</f>
        <v>0</v>
      </c>
      <c r="W126" s="160"/>
      <c r="X126" s="160" t="s">
        <v>213</v>
      </c>
      <c r="Y126" s="151"/>
      <c r="Z126" s="151"/>
      <c r="AA126" s="151"/>
      <c r="AB126" s="151"/>
      <c r="AC126" s="151"/>
      <c r="AD126" s="151"/>
      <c r="AE126" s="151"/>
      <c r="AF126" s="151"/>
      <c r="AG126" s="151" t="s">
        <v>214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58"/>
      <c r="B127" s="159"/>
      <c r="C127" s="181" t="s">
        <v>193</v>
      </c>
      <c r="D127" s="161"/>
      <c r="E127" s="162">
        <v>69.3</v>
      </c>
      <c r="F127" s="160"/>
      <c r="G127" s="160"/>
      <c r="H127" s="160"/>
      <c r="I127" s="160"/>
      <c r="J127" s="160"/>
      <c r="K127" s="160"/>
      <c r="L127" s="160"/>
      <c r="M127" s="160"/>
      <c r="N127" s="160"/>
      <c r="O127" s="160"/>
      <c r="P127" s="160"/>
      <c r="Q127" s="160"/>
      <c r="R127" s="160"/>
      <c r="S127" s="160"/>
      <c r="T127" s="160"/>
      <c r="U127" s="160"/>
      <c r="V127" s="160"/>
      <c r="W127" s="160"/>
      <c r="X127" s="160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110</v>
      </c>
      <c r="AH127" s="151">
        <v>5</v>
      </c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/>
      <c r="B128" s="159"/>
      <c r="C128" s="181" t="s">
        <v>215</v>
      </c>
      <c r="D128" s="161"/>
      <c r="E128" s="162">
        <v>-2.1</v>
      </c>
      <c r="F128" s="160"/>
      <c r="G128" s="160"/>
      <c r="H128" s="160"/>
      <c r="I128" s="160"/>
      <c r="J128" s="160"/>
      <c r="K128" s="160"/>
      <c r="L128" s="160"/>
      <c r="M128" s="160"/>
      <c r="N128" s="160"/>
      <c r="O128" s="160"/>
      <c r="P128" s="160"/>
      <c r="Q128" s="160"/>
      <c r="R128" s="160"/>
      <c r="S128" s="160"/>
      <c r="T128" s="160"/>
      <c r="U128" s="160"/>
      <c r="V128" s="160"/>
      <c r="W128" s="160"/>
      <c r="X128" s="160"/>
      <c r="Y128" s="151"/>
      <c r="Z128" s="151"/>
      <c r="AA128" s="151"/>
      <c r="AB128" s="151"/>
      <c r="AC128" s="151"/>
      <c r="AD128" s="151"/>
      <c r="AE128" s="151"/>
      <c r="AF128" s="151"/>
      <c r="AG128" s="151" t="s">
        <v>110</v>
      </c>
      <c r="AH128" s="151">
        <v>5</v>
      </c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58"/>
      <c r="B129" s="159"/>
      <c r="C129" s="244"/>
      <c r="D129" s="245"/>
      <c r="E129" s="245"/>
      <c r="F129" s="245"/>
      <c r="G129" s="245"/>
      <c r="H129" s="160"/>
      <c r="I129" s="160"/>
      <c r="J129" s="160"/>
      <c r="K129" s="160"/>
      <c r="L129" s="160"/>
      <c r="M129" s="160"/>
      <c r="N129" s="160"/>
      <c r="O129" s="160"/>
      <c r="P129" s="160"/>
      <c r="Q129" s="160"/>
      <c r="R129" s="160"/>
      <c r="S129" s="160"/>
      <c r="T129" s="160"/>
      <c r="U129" s="160"/>
      <c r="V129" s="160"/>
      <c r="W129" s="160"/>
      <c r="X129" s="160"/>
      <c r="Y129" s="151"/>
      <c r="Z129" s="151"/>
      <c r="AA129" s="151"/>
      <c r="AB129" s="151"/>
      <c r="AC129" s="151"/>
      <c r="AD129" s="151"/>
      <c r="AE129" s="151"/>
      <c r="AF129" s="151"/>
      <c r="AG129" s="151" t="s">
        <v>112</v>
      </c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ht="22.5" outlineLevel="1" x14ac:dyDescent="0.2">
      <c r="A130" s="170">
        <v>26</v>
      </c>
      <c r="B130" s="171" t="s">
        <v>216</v>
      </c>
      <c r="C130" s="180" t="s">
        <v>217</v>
      </c>
      <c r="D130" s="172" t="s">
        <v>102</v>
      </c>
      <c r="E130" s="173">
        <v>2.1</v>
      </c>
      <c r="F130" s="174"/>
      <c r="G130" s="175">
        <f>ROUND(E130*F130,2)</f>
        <v>0</v>
      </c>
      <c r="H130" s="174"/>
      <c r="I130" s="175">
        <f>ROUND(E130*H130,2)</f>
        <v>0</v>
      </c>
      <c r="J130" s="174"/>
      <c r="K130" s="175">
        <f>ROUND(E130*J130,2)</f>
        <v>0</v>
      </c>
      <c r="L130" s="175">
        <v>21</v>
      </c>
      <c r="M130" s="175">
        <f>G130*(1+L130/100)</f>
        <v>0</v>
      </c>
      <c r="N130" s="175">
        <v>0.13150000000000001</v>
      </c>
      <c r="O130" s="175">
        <f>ROUND(E130*N130,2)</f>
        <v>0.28000000000000003</v>
      </c>
      <c r="P130" s="175">
        <v>0</v>
      </c>
      <c r="Q130" s="175">
        <f>ROUND(E130*P130,2)</f>
        <v>0</v>
      </c>
      <c r="R130" s="175" t="s">
        <v>212</v>
      </c>
      <c r="S130" s="175" t="s">
        <v>104</v>
      </c>
      <c r="T130" s="176" t="s">
        <v>104</v>
      </c>
      <c r="U130" s="160">
        <v>0</v>
      </c>
      <c r="V130" s="160">
        <f>ROUND(E130*U130,2)</f>
        <v>0</v>
      </c>
      <c r="W130" s="160"/>
      <c r="X130" s="160" t="s">
        <v>213</v>
      </c>
      <c r="Y130" s="151"/>
      <c r="Z130" s="151"/>
      <c r="AA130" s="151"/>
      <c r="AB130" s="151"/>
      <c r="AC130" s="151"/>
      <c r="AD130" s="151"/>
      <c r="AE130" s="151"/>
      <c r="AF130" s="151"/>
      <c r="AG130" s="151" t="s">
        <v>214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58"/>
      <c r="B131" s="159"/>
      <c r="C131" s="181" t="s">
        <v>218</v>
      </c>
      <c r="D131" s="161"/>
      <c r="E131" s="162">
        <v>2.1</v>
      </c>
      <c r="F131" s="160"/>
      <c r="G131" s="160"/>
      <c r="H131" s="160"/>
      <c r="I131" s="160"/>
      <c r="J131" s="160"/>
      <c r="K131" s="160"/>
      <c r="L131" s="160"/>
      <c r="M131" s="160"/>
      <c r="N131" s="160"/>
      <c r="O131" s="160"/>
      <c r="P131" s="160"/>
      <c r="Q131" s="160"/>
      <c r="R131" s="160"/>
      <c r="S131" s="160"/>
      <c r="T131" s="160"/>
      <c r="U131" s="160"/>
      <c r="V131" s="160"/>
      <c r="W131" s="160"/>
      <c r="X131" s="160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110</v>
      </c>
      <c r="AH131" s="151">
        <v>0</v>
      </c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58"/>
      <c r="B132" s="159"/>
      <c r="C132" s="181" t="s">
        <v>139</v>
      </c>
      <c r="D132" s="161"/>
      <c r="E132" s="162"/>
      <c r="F132" s="160"/>
      <c r="G132" s="160"/>
      <c r="H132" s="160"/>
      <c r="I132" s="160"/>
      <c r="J132" s="160"/>
      <c r="K132" s="160"/>
      <c r="L132" s="160"/>
      <c r="M132" s="160"/>
      <c r="N132" s="160"/>
      <c r="O132" s="160"/>
      <c r="P132" s="160"/>
      <c r="Q132" s="160"/>
      <c r="R132" s="160"/>
      <c r="S132" s="160"/>
      <c r="T132" s="160"/>
      <c r="U132" s="160"/>
      <c r="V132" s="160"/>
      <c r="W132" s="160"/>
      <c r="X132" s="160"/>
      <c r="Y132" s="151"/>
      <c r="Z132" s="151"/>
      <c r="AA132" s="151"/>
      <c r="AB132" s="151"/>
      <c r="AC132" s="151"/>
      <c r="AD132" s="151"/>
      <c r="AE132" s="151"/>
      <c r="AF132" s="151"/>
      <c r="AG132" s="151" t="s">
        <v>110</v>
      </c>
      <c r="AH132" s="151">
        <v>0</v>
      </c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58"/>
      <c r="B133" s="159"/>
      <c r="C133" s="244"/>
      <c r="D133" s="245"/>
      <c r="E133" s="245"/>
      <c r="F133" s="245"/>
      <c r="G133" s="245"/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112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x14ac:dyDescent="0.2">
      <c r="A134" s="164" t="s">
        <v>98</v>
      </c>
      <c r="B134" s="165" t="s">
        <v>57</v>
      </c>
      <c r="C134" s="179" t="s">
        <v>58</v>
      </c>
      <c r="D134" s="166"/>
      <c r="E134" s="167"/>
      <c r="F134" s="168"/>
      <c r="G134" s="168">
        <f>SUMIF(AG135:AG177,"&lt;&gt;NOR",G135:G177)</f>
        <v>0</v>
      </c>
      <c r="H134" s="168"/>
      <c r="I134" s="168">
        <f>SUM(I135:I177)</f>
        <v>0</v>
      </c>
      <c r="J134" s="168"/>
      <c r="K134" s="168">
        <f>SUM(K135:K177)</f>
        <v>0</v>
      </c>
      <c r="L134" s="168"/>
      <c r="M134" s="168">
        <f>SUM(M135:M177)</f>
        <v>0</v>
      </c>
      <c r="N134" s="168"/>
      <c r="O134" s="168">
        <f>SUM(O135:O177)</f>
        <v>18.439999999999994</v>
      </c>
      <c r="P134" s="168"/>
      <c r="Q134" s="168">
        <f>SUM(Q135:Q177)</f>
        <v>0</v>
      </c>
      <c r="R134" s="168"/>
      <c r="S134" s="168"/>
      <c r="T134" s="169"/>
      <c r="U134" s="163"/>
      <c r="V134" s="163">
        <f>SUM(V135:V177)</f>
        <v>22.58</v>
      </c>
      <c r="W134" s="163"/>
      <c r="X134" s="163"/>
      <c r="AG134" t="s">
        <v>99</v>
      </c>
    </row>
    <row r="135" spans="1:60" ht="22.5" outlineLevel="1" x14ac:dyDescent="0.2">
      <c r="A135" s="170">
        <v>27</v>
      </c>
      <c r="B135" s="171" t="s">
        <v>219</v>
      </c>
      <c r="C135" s="180" t="s">
        <v>220</v>
      </c>
      <c r="D135" s="172" t="s">
        <v>129</v>
      </c>
      <c r="E135" s="173">
        <v>71</v>
      </c>
      <c r="F135" s="174"/>
      <c r="G135" s="175">
        <f>ROUND(E135*F135,2)</f>
        <v>0</v>
      </c>
      <c r="H135" s="174"/>
      <c r="I135" s="175">
        <f>ROUND(E135*H135,2)</f>
        <v>0</v>
      </c>
      <c r="J135" s="174"/>
      <c r="K135" s="175">
        <f>ROUND(E135*J135,2)</f>
        <v>0</v>
      </c>
      <c r="L135" s="175">
        <v>21</v>
      </c>
      <c r="M135" s="175">
        <f>G135*(1+L135/100)</f>
        <v>0</v>
      </c>
      <c r="N135" s="175">
        <v>0.188</v>
      </c>
      <c r="O135" s="175">
        <f>ROUND(E135*N135,2)</f>
        <v>13.35</v>
      </c>
      <c r="P135" s="175">
        <v>0</v>
      </c>
      <c r="Q135" s="175">
        <f>ROUND(E135*P135,2)</f>
        <v>0</v>
      </c>
      <c r="R135" s="175" t="s">
        <v>103</v>
      </c>
      <c r="S135" s="175" t="s">
        <v>104</v>
      </c>
      <c r="T135" s="176" t="s">
        <v>104</v>
      </c>
      <c r="U135" s="160">
        <v>0.27200000000000002</v>
      </c>
      <c r="V135" s="160">
        <f>ROUND(E135*U135,2)</f>
        <v>19.309999999999999</v>
      </c>
      <c r="W135" s="160"/>
      <c r="X135" s="160" t="s">
        <v>105</v>
      </c>
      <c r="Y135" s="151"/>
      <c r="Z135" s="151"/>
      <c r="AA135" s="151"/>
      <c r="AB135" s="151"/>
      <c r="AC135" s="151"/>
      <c r="AD135" s="151"/>
      <c r="AE135" s="151"/>
      <c r="AF135" s="151"/>
      <c r="AG135" s="151" t="s">
        <v>106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58"/>
      <c r="B136" s="159"/>
      <c r="C136" s="246" t="s">
        <v>221</v>
      </c>
      <c r="D136" s="247"/>
      <c r="E136" s="247"/>
      <c r="F136" s="247"/>
      <c r="G136" s="247"/>
      <c r="H136" s="160"/>
      <c r="I136" s="160"/>
      <c r="J136" s="160"/>
      <c r="K136" s="160"/>
      <c r="L136" s="160"/>
      <c r="M136" s="160"/>
      <c r="N136" s="160"/>
      <c r="O136" s="160"/>
      <c r="P136" s="160"/>
      <c r="Q136" s="160"/>
      <c r="R136" s="160"/>
      <c r="S136" s="160"/>
      <c r="T136" s="160"/>
      <c r="U136" s="160"/>
      <c r="V136" s="160"/>
      <c r="W136" s="160"/>
      <c r="X136" s="160"/>
      <c r="Y136" s="151"/>
      <c r="Z136" s="151"/>
      <c r="AA136" s="151"/>
      <c r="AB136" s="151"/>
      <c r="AC136" s="151"/>
      <c r="AD136" s="151"/>
      <c r="AE136" s="151"/>
      <c r="AF136" s="151"/>
      <c r="AG136" s="151" t="s">
        <v>108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58"/>
      <c r="B137" s="159"/>
      <c r="C137" s="181" t="s">
        <v>222</v>
      </c>
      <c r="D137" s="161"/>
      <c r="E137" s="162">
        <v>33</v>
      </c>
      <c r="F137" s="160"/>
      <c r="G137" s="160"/>
      <c r="H137" s="160"/>
      <c r="I137" s="160"/>
      <c r="J137" s="160"/>
      <c r="K137" s="160"/>
      <c r="L137" s="160"/>
      <c r="M137" s="160"/>
      <c r="N137" s="160"/>
      <c r="O137" s="160"/>
      <c r="P137" s="160"/>
      <c r="Q137" s="160"/>
      <c r="R137" s="160"/>
      <c r="S137" s="160"/>
      <c r="T137" s="160"/>
      <c r="U137" s="160"/>
      <c r="V137" s="160"/>
      <c r="W137" s="160"/>
      <c r="X137" s="160"/>
      <c r="Y137" s="151"/>
      <c r="Z137" s="151"/>
      <c r="AA137" s="151"/>
      <c r="AB137" s="151"/>
      <c r="AC137" s="151"/>
      <c r="AD137" s="151"/>
      <c r="AE137" s="151"/>
      <c r="AF137" s="151"/>
      <c r="AG137" s="151" t="s">
        <v>110</v>
      </c>
      <c r="AH137" s="151">
        <v>0</v>
      </c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58"/>
      <c r="B138" s="159"/>
      <c r="C138" s="181" t="s">
        <v>223</v>
      </c>
      <c r="D138" s="161"/>
      <c r="E138" s="162">
        <v>2</v>
      </c>
      <c r="F138" s="160"/>
      <c r="G138" s="160"/>
      <c r="H138" s="160"/>
      <c r="I138" s="160"/>
      <c r="J138" s="160"/>
      <c r="K138" s="160"/>
      <c r="L138" s="160"/>
      <c r="M138" s="160"/>
      <c r="N138" s="160"/>
      <c r="O138" s="160"/>
      <c r="P138" s="160"/>
      <c r="Q138" s="160"/>
      <c r="R138" s="160"/>
      <c r="S138" s="160"/>
      <c r="T138" s="160"/>
      <c r="U138" s="160"/>
      <c r="V138" s="160"/>
      <c r="W138" s="160"/>
      <c r="X138" s="160"/>
      <c r="Y138" s="151"/>
      <c r="Z138" s="151"/>
      <c r="AA138" s="151"/>
      <c r="AB138" s="151"/>
      <c r="AC138" s="151"/>
      <c r="AD138" s="151"/>
      <c r="AE138" s="151"/>
      <c r="AF138" s="151"/>
      <c r="AG138" s="151" t="s">
        <v>110</v>
      </c>
      <c r="AH138" s="151">
        <v>0</v>
      </c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58"/>
      <c r="B139" s="159"/>
      <c r="C139" s="181" t="s">
        <v>224</v>
      </c>
      <c r="D139" s="161"/>
      <c r="E139" s="162">
        <v>3</v>
      </c>
      <c r="F139" s="160"/>
      <c r="G139" s="160"/>
      <c r="H139" s="160"/>
      <c r="I139" s="160"/>
      <c r="J139" s="160"/>
      <c r="K139" s="160"/>
      <c r="L139" s="160"/>
      <c r="M139" s="160"/>
      <c r="N139" s="160"/>
      <c r="O139" s="160"/>
      <c r="P139" s="160"/>
      <c r="Q139" s="160"/>
      <c r="R139" s="160"/>
      <c r="S139" s="160"/>
      <c r="T139" s="160"/>
      <c r="U139" s="160"/>
      <c r="V139" s="160"/>
      <c r="W139" s="160"/>
      <c r="X139" s="160"/>
      <c r="Y139" s="151"/>
      <c r="Z139" s="151"/>
      <c r="AA139" s="151"/>
      <c r="AB139" s="151"/>
      <c r="AC139" s="151"/>
      <c r="AD139" s="151"/>
      <c r="AE139" s="151"/>
      <c r="AF139" s="151"/>
      <c r="AG139" s="151" t="s">
        <v>110</v>
      </c>
      <c r="AH139" s="151">
        <v>0</v>
      </c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58"/>
      <c r="B140" s="159"/>
      <c r="C140" s="181" t="s">
        <v>225</v>
      </c>
      <c r="D140" s="161"/>
      <c r="E140" s="162">
        <v>30</v>
      </c>
      <c r="F140" s="160"/>
      <c r="G140" s="160"/>
      <c r="H140" s="160"/>
      <c r="I140" s="160"/>
      <c r="J140" s="160"/>
      <c r="K140" s="160"/>
      <c r="L140" s="160"/>
      <c r="M140" s="160"/>
      <c r="N140" s="160"/>
      <c r="O140" s="160"/>
      <c r="P140" s="160"/>
      <c r="Q140" s="160"/>
      <c r="R140" s="160"/>
      <c r="S140" s="160"/>
      <c r="T140" s="160"/>
      <c r="U140" s="160"/>
      <c r="V140" s="160"/>
      <c r="W140" s="160"/>
      <c r="X140" s="160"/>
      <c r="Y140" s="151"/>
      <c r="Z140" s="151"/>
      <c r="AA140" s="151"/>
      <c r="AB140" s="151"/>
      <c r="AC140" s="151"/>
      <c r="AD140" s="151"/>
      <c r="AE140" s="151"/>
      <c r="AF140" s="151"/>
      <c r="AG140" s="151" t="s">
        <v>110</v>
      </c>
      <c r="AH140" s="151">
        <v>0</v>
      </c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58"/>
      <c r="B141" s="159"/>
      <c r="C141" s="181" t="s">
        <v>226</v>
      </c>
      <c r="D141" s="161"/>
      <c r="E141" s="162">
        <v>3</v>
      </c>
      <c r="F141" s="160"/>
      <c r="G141" s="160"/>
      <c r="H141" s="160"/>
      <c r="I141" s="160"/>
      <c r="J141" s="160"/>
      <c r="K141" s="160"/>
      <c r="L141" s="160"/>
      <c r="M141" s="160"/>
      <c r="N141" s="160"/>
      <c r="O141" s="160"/>
      <c r="P141" s="160"/>
      <c r="Q141" s="160"/>
      <c r="R141" s="160"/>
      <c r="S141" s="160"/>
      <c r="T141" s="160"/>
      <c r="U141" s="160"/>
      <c r="V141" s="160"/>
      <c r="W141" s="160"/>
      <c r="X141" s="160"/>
      <c r="Y141" s="151"/>
      <c r="Z141" s="151"/>
      <c r="AA141" s="151"/>
      <c r="AB141" s="151"/>
      <c r="AC141" s="151"/>
      <c r="AD141" s="151"/>
      <c r="AE141" s="151"/>
      <c r="AF141" s="151"/>
      <c r="AG141" s="151" t="s">
        <v>110</v>
      </c>
      <c r="AH141" s="151">
        <v>0</v>
      </c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58"/>
      <c r="B142" s="159"/>
      <c r="C142" s="181" t="s">
        <v>139</v>
      </c>
      <c r="D142" s="161"/>
      <c r="E142" s="162"/>
      <c r="F142" s="160"/>
      <c r="G142" s="160"/>
      <c r="H142" s="160"/>
      <c r="I142" s="160"/>
      <c r="J142" s="160"/>
      <c r="K142" s="160"/>
      <c r="L142" s="160"/>
      <c r="M142" s="160"/>
      <c r="N142" s="160"/>
      <c r="O142" s="160"/>
      <c r="P142" s="160"/>
      <c r="Q142" s="160"/>
      <c r="R142" s="160"/>
      <c r="S142" s="160"/>
      <c r="T142" s="160"/>
      <c r="U142" s="160"/>
      <c r="V142" s="160"/>
      <c r="W142" s="160"/>
      <c r="X142" s="160"/>
      <c r="Y142" s="151"/>
      <c r="Z142" s="151"/>
      <c r="AA142" s="151"/>
      <c r="AB142" s="151"/>
      <c r="AC142" s="151"/>
      <c r="AD142" s="151"/>
      <c r="AE142" s="151"/>
      <c r="AF142" s="151"/>
      <c r="AG142" s="151" t="s">
        <v>110</v>
      </c>
      <c r="AH142" s="151">
        <v>0</v>
      </c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58"/>
      <c r="B143" s="159"/>
      <c r="C143" s="244"/>
      <c r="D143" s="245"/>
      <c r="E143" s="245"/>
      <c r="F143" s="245"/>
      <c r="G143" s="245"/>
      <c r="H143" s="160"/>
      <c r="I143" s="160"/>
      <c r="J143" s="160"/>
      <c r="K143" s="160"/>
      <c r="L143" s="160"/>
      <c r="M143" s="160"/>
      <c r="N143" s="160"/>
      <c r="O143" s="160"/>
      <c r="P143" s="160"/>
      <c r="Q143" s="160"/>
      <c r="R143" s="160"/>
      <c r="S143" s="160"/>
      <c r="T143" s="160"/>
      <c r="U143" s="160"/>
      <c r="V143" s="160"/>
      <c r="W143" s="160"/>
      <c r="X143" s="160"/>
      <c r="Y143" s="151"/>
      <c r="Z143" s="151"/>
      <c r="AA143" s="151"/>
      <c r="AB143" s="151"/>
      <c r="AC143" s="151"/>
      <c r="AD143" s="151"/>
      <c r="AE143" s="151"/>
      <c r="AF143" s="151"/>
      <c r="AG143" s="151" t="s">
        <v>112</v>
      </c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ht="22.5" outlineLevel="1" x14ac:dyDescent="0.2">
      <c r="A144" s="170">
        <v>28</v>
      </c>
      <c r="B144" s="171" t="s">
        <v>227</v>
      </c>
      <c r="C144" s="180" t="s">
        <v>228</v>
      </c>
      <c r="D144" s="172" t="s">
        <v>129</v>
      </c>
      <c r="E144" s="173">
        <v>38</v>
      </c>
      <c r="F144" s="174"/>
      <c r="G144" s="175">
        <f>ROUND(E144*F144,2)</f>
        <v>0</v>
      </c>
      <c r="H144" s="174"/>
      <c r="I144" s="175">
        <f>ROUND(E144*H144,2)</f>
        <v>0</v>
      </c>
      <c r="J144" s="174"/>
      <c r="K144" s="175">
        <f>ROUND(E144*J144,2)</f>
        <v>0</v>
      </c>
      <c r="L144" s="175">
        <v>21</v>
      </c>
      <c r="M144" s="175">
        <f>G144*(1+L144/100)</f>
        <v>0</v>
      </c>
      <c r="N144" s="175">
        <v>2.0000000000000002E-5</v>
      </c>
      <c r="O144" s="175">
        <f>ROUND(E144*N144,2)</f>
        <v>0</v>
      </c>
      <c r="P144" s="175">
        <v>0</v>
      </c>
      <c r="Q144" s="175">
        <f>ROUND(E144*P144,2)</f>
        <v>0</v>
      </c>
      <c r="R144" s="175" t="s">
        <v>103</v>
      </c>
      <c r="S144" s="175" t="s">
        <v>104</v>
      </c>
      <c r="T144" s="176" t="s">
        <v>104</v>
      </c>
      <c r="U144" s="160">
        <v>3.1E-2</v>
      </c>
      <c r="V144" s="160">
        <f>ROUND(E144*U144,2)</f>
        <v>1.18</v>
      </c>
      <c r="W144" s="160"/>
      <c r="X144" s="160" t="s">
        <v>105</v>
      </c>
      <c r="Y144" s="151"/>
      <c r="Z144" s="151"/>
      <c r="AA144" s="151"/>
      <c r="AB144" s="151"/>
      <c r="AC144" s="151"/>
      <c r="AD144" s="151"/>
      <c r="AE144" s="151"/>
      <c r="AF144" s="151"/>
      <c r="AG144" s="151" t="s">
        <v>106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58"/>
      <c r="B145" s="159"/>
      <c r="C145" s="246" t="s">
        <v>229</v>
      </c>
      <c r="D145" s="247"/>
      <c r="E145" s="247"/>
      <c r="F145" s="247"/>
      <c r="G145" s="247"/>
      <c r="H145" s="160"/>
      <c r="I145" s="160"/>
      <c r="J145" s="160"/>
      <c r="K145" s="160"/>
      <c r="L145" s="160"/>
      <c r="M145" s="160"/>
      <c r="N145" s="160"/>
      <c r="O145" s="160"/>
      <c r="P145" s="160"/>
      <c r="Q145" s="160"/>
      <c r="R145" s="160"/>
      <c r="S145" s="160"/>
      <c r="T145" s="160"/>
      <c r="U145" s="160"/>
      <c r="V145" s="160"/>
      <c r="W145" s="160"/>
      <c r="X145" s="160"/>
      <c r="Y145" s="151"/>
      <c r="Z145" s="151"/>
      <c r="AA145" s="151"/>
      <c r="AB145" s="151"/>
      <c r="AC145" s="151"/>
      <c r="AD145" s="151"/>
      <c r="AE145" s="151"/>
      <c r="AF145" s="151"/>
      <c r="AG145" s="151" t="s">
        <v>108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58"/>
      <c r="B146" s="159"/>
      <c r="C146" s="181" t="s">
        <v>230</v>
      </c>
      <c r="D146" s="161"/>
      <c r="E146" s="162">
        <v>38</v>
      </c>
      <c r="F146" s="160"/>
      <c r="G146" s="160"/>
      <c r="H146" s="160"/>
      <c r="I146" s="160"/>
      <c r="J146" s="160"/>
      <c r="K146" s="160"/>
      <c r="L146" s="160"/>
      <c r="M146" s="160"/>
      <c r="N146" s="160"/>
      <c r="O146" s="160"/>
      <c r="P146" s="160"/>
      <c r="Q146" s="160"/>
      <c r="R146" s="160"/>
      <c r="S146" s="160"/>
      <c r="T146" s="160"/>
      <c r="U146" s="160"/>
      <c r="V146" s="160"/>
      <c r="W146" s="160"/>
      <c r="X146" s="160"/>
      <c r="Y146" s="151"/>
      <c r="Z146" s="151"/>
      <c r="AA146" s="151"/>
      <c r="AB146" s="151"/>
      <c r="AC146" s="151"/>
      <c r="AD146" s="151"/>
      <c r="AE146" s="151"/>
      <c r="AF146" s="151"/>
      <c r="AG146" s="151" t="s">
        <v>110</v>
      </c>
      <c r="AH146" s="151">
        <v>0</v>
      </c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58"/>
      <c r="B147" s="159"/>
      <c r="C147" s="181" t="s">
        <v>111</v>
      </c>
      <c r="D147" s="161"/>
      <c r="E147" s="162"/>
      <c r="F147" s="160"/>
      <c r="G147" s="160"/>
      <c r="H147" s="160"/>
      <c r="I147" s="160"/>
      <c r="J147" s="160"/>
      <c r="K147" s="160"/>
      <c r="L147" s="160"/>
      <c r="M147" s="160"/>
      <c r="N147" s="160"/>
      <c r="O147" s="160"/>
      <c r="P147" s="160"/>
      <c r="Q147" s="160"/>
      <c r="R147" s="160"/>
      <c r="S147" s="160"/>
      <c r="T147" s="160"/>
      <c r="U147" s="160"/>
      <c r="V147" s="160"/>
      <c r="W147" s="160"/>
      <c r="X147" s="160"/>
      <c r="Y147" s="151"/>
      <c r="Z147" s="151"/>
      <c r="AA147" s="151"/>
      <c r="AB147" s="151"/>
      <c r="AC147" s="151"/>
      <c r="AD147" s="151"/>
      <c r="AE147" s="151"/>
      <c r="AF147" s="151"/>
      <c r="AG147" s="151" t="s">
        <v>110</v>
      </c>
      <c r="AH147" s="151">
        <v>0</v>
      </c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58"/>
      <c r="B148" s="159"/>
      <c r="C148" s="244"/>
      <c r="D148" s="245"/>
      <c r="E148" s="245"/>
      <c r="F148" s="245"/>
      <c r="G148" s="245"/>
      <c r="H148" s="160"/>
      <c r="I148" s="160"/>
      <c r="J148" s="160"/>
      <c r="K148" s="160"/>
      <c r="L148" s="160"/>
      <c r="M148" s="160"/>
      <c r="N148" s="160"/>
      <c r="O148" s="160"/>
      <c r="P148" s="160"/>
      <c r="Q148" s="160"/>
      <c r="R148" s="160"/>
      <c r="S148" s="160"/>
      <c r="T148" s="160"/>
      <c r="U148" s="160"/>
      <c r="V148" s="160"/>
      <c r="W148" s="160"/>
      <c r="X148" s="160"/>
      <c r="Y148" s="151"/>
      <c r="Z148" s="151"/>
      <c r="AA148" s="151"/>
      <c r="AB148" s="151"/>
      <c r="AC148" s="151"/>
      <c r="AD148" s="151"/>
      <c r="AE148" s="151"/>
      <c r="AF148" s="151"/>
      <c r="AG148" s="151" t="s">
        <v>112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70">
        <v>29</v>
      </c>
      <c r="B149" s="171" t="s">
        <v>231</v>
      </c>
      <c r="C149" s="180" t="s">
        <v>232</v>
      </c>
      <c r="D149" s="172" t="s">
        <v>129</v>
      </c>
      <c r="E149" s="173">
        <v>38</v>
      </c>
      <c r="F149" s="174"/>
      <c r="G149" s="175">
        <f>ROUND(E149*F149,2)</f>
        <v>0</v>
      </c>
      <c r="H149" s="174"/>
      <c r="I149" s="175">
        <f>ROUND(E149*H149,2)</f>
        <v>0</v>
      </c>
      <c r="J149" s="174"/>
      <c r="K149" s="175">
        <f>ROUND(E149*J149,2)</f>
        <v>0</v>
      </c>
      <c r="L149" s="175">
        <v>21</v>
      </c>
      <c r="M149" s="175">
        <f>G149*(1+L149/100)</f>
        <v>0</v>
      </c>
      <c r="N149" s="175">
        <v>0</v>
      </c>
      <c r="O149" s="175">
        <f>ROUND(E149*N149,2)</f>
        <v>0</v>
      </c>
      <c r="P149" s="175">
        <v>0</v>
      </c>
      <c r="Q149" s="175">
        <f>ROUND(E149*P149,2)</f>
        <v>0</v>
      </c>
      <c r="R149" s="175" t="s">
        <v>103</v>
      </c>
      <c r="S149" s="175" t="s">
        <v>104</v>
      </c>
      <c r="T149" s="176" t="s">
        <v>104</v>
      </c>
      <c r="U149" s="160">
        <v>5.5E-2</v>
      </c>
      <c r="V149" s="160">
        <f>ROUND(E149*U149,2)</f>
        <v>2.09</v>
      </c>
      <c r="W149" s="160"/>
      <c r="X149" s="160" t="s">
        <v>105</v>
      </c>
      <c r="Y149" s="151"/>
      <c r="Z149" s="151"/>
      <c r="AA149" s="151"/>
      <c r="AB149" s="151"/>
      <c r="AC149" s="151"/>
      <c r="AD149" s="151"/>
      <c r="AE149" s="151"/>
      <c r="AF149" s="151"/>
      <c r="AG149" s="151" t="s">
        <v>106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58"/>
      <c r="B150" s="159"/>
      <c r="C150" s="246" t="s">
        <v>233</v>
      </c>
      <c r="D150" s="247"/>
      <c r="E150" s="247"/>
      <c r="F150" s="247"/>
      <c r="G150" s="247"/>
      <c r="H150" s="160"/>
      <c r="I150" s="160"/>
      <c r="J150" s="160"/>
      <c r="K150" s="160"/>
      <c r="L150" s="160"/>
      <c r="M150" s="160"/>
      <c r="N150" s="160"/>
      <c r="O150" s="160"/>
      <c r="P150" s="160"/>
      <c r="Q150" s="160"/>
      <c r="R150" s="160"/>
      <c r="S150" s="160"/>
      <c r="T150" s="160"/>
      <c r="U150" s="160"/>
      <c r="V150" s="160"/>
      <c r="W150" s="160"/>
      <c r="X150" s="160"/>
      <c r="Y150" s="151"/>
      <c r="Z150" s="151"/>
      <c r="AA150" s="151"/>
      <c r="AB150" s="151"/>
      <c r="AC150" s="151"/>
      <c r="AD150" s="151"/>
      <c r="AE150" s="151"/>
      <c r="AF150" s="151"/>
      <c r="AG150" s="151" t="s">
        <v>108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58"/>
      <c r="B151" s="159"/>
      <c r="C151" s="181" t="s">
        <v>234</v>
      </c>
      <c r="D151" s="161"/>
      <c r="E151" s="162">
        <v>38</v>
      </c>
      <c r="F151" s="160"/>
      <c r="G151" s="160"/>
      <c r="H151" s="160"/>
      <c r="I151" s="160"/>
      <c r="J151" s="160"/>
      <c r="K151" s="160"/>
      <c r="L151" s="160"/>
      <c r="M151" s="160"/>
      <c r="N151" s="160"/>
      <c r="O151" s="160"/>
      <c r="P151" s="160"/>
      <c r="Q151" s="160"/>
      <c r="R151" s="160"/>
      <c r="S151" s="160"/>
      <c r="T151" s="160"/>
      <c r="U151" s="160"/>
      <c r="V151" s="160"/>
      <c r="W151" s="160"/>
      <c r="X151" s="160"/>
      <c r="Y151" s="151"/>
      <c r="Z151" s="151"/>
      <c r="AA151" s="151"/>
      <c r="AB151" s="151"/>
      <c r="AC151" s="151"/>
      <c r="AD151" s="151"/>
      <c r="AE151" s="151"/>
      <c r="AF151" s="151"/>
      <c r="AG151" s="151" t="s">
        <v>110</v>
      </c>
      <c r="AH151" s="151">
        <v>0</v>
      </c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58"/>
      <c r="B152" s="159"/>
      <c r="C152" s="181" t="s">
        <v>111</v>
      </c>
      <c r="D152" s="161"/>
      <c r="E152" s="162"/>
      <c r="F152" s="160"/>
      <c r="G152" s="160"/>
      <c r="H152" s="160"/>
      <c r="I152" s="160"/>
      <c r="J152" s="160"/>
      <c r="K152" s="160"/>
      <c r="L152" s="160"/>
      <c r="M152" s="160"/>
      <c r="N152" s="160"/>
      <c r="O152" s="160"/>
      <c r="P152" s="160"/>
      <c r="Q152" s="160"/>
      <c r="R152" s="160"/>
      <c r="S152" s="160"/>
      <c r="T152" s="160"/>
      <c r="U152" s="160"/>
      <c r="V152" s="160"/>
      <c r="W152" s="160"/>
      <c r="X152" s="160"/>
      <c r="Y152" s="151"/>
      <c r="Z152" s="151"/>
      <c r="AA152" s="151"/>
      <c r="AB152" s="151"/>
      <c r="AC152" s="151"/>
      <c r="AD152" s="151"/>
      <c r="AE152" s="151"/>
      <c r="AF152" s="151"/>
      <c r="AG152" s="151" t="s">
        <v>110</v>
      </c>
      <c r="AH152" s="151">
        <v>0</v>
      </c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58"/>
      <c r="B153" s="159"/>
      <c r="C153" s="244"/>
      <c r="D153" s="245"/>
      <c r="E153" s="245"/>
      <c r="F153" s="245"/>
      <c r="G153" s="245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51"/>
      <c r="Z153" s="151"/>
      <c r="AA153" s="151"/>
      <c r="AB153" s="151"/>
      <c r="AC153" s="151"/>
      <c r="AD153" s="151"/>
      <c r="AE153" s="151"/>
      <c r="AF153" s="151"/>
      <c r="AG153" s="151" t="s">
        <v>112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ht="33.75" outlineLevel="1" x14ac:dyDescent="0.2">
      <c r="A154" s="170">
        <v>30</v>
      </c>
      <c r="B154" s="171" t="s">
        <v>235</v>
      </c>
      <c r="C154" s="180" t="s">
        <v>236</v>
      </c>
      <c r="D154" s="172" t="s">
        <v>237</v>
      </c>
      <c r="E154" s="173">
        <v>9.5000000000000001E-2</v>
      </c>
      <c r="F154" s="174"/>
      <c r="G154" s="175">
        <f>ROUND(E154*F154,2)</f>
        <v>0</v>
      </c>
      <c r="H154" s="174"/>
      <c r="I154" s="175">
        <f>ROUND(E154*H154,2)</f>
        <v>0</v>
      </c>
      <c r="J154" s="174"/>
      <c r="K154" s="175">
        <f>ROUND(E154*J154,2)</f>
        <v>0</v>
      </c>
      <c r="L154" s="175">
        <v>21</v>
      </c>
      <c r="M154" s="175">
        <f>G154*(1+L154/100)</f>
        <v>0</v>
      </c>
      <c r="N154" s="175">
        <v>1</v>
      </c>
      <c r="O154" s="175">
        <f>ROUND(E154*N154,2)</f>
        <v>0.1</v>
      </c>
      <c r="P154" s="175">
        <v>0</v>
      </c>
      <c r="Q154" s="175">
        <f>ROUND(E154*P154,2)</f>
        <v>0</v>
      </c>
      <c r="R154" s="175" t="s">
        <v>212</v>
      </c>
      <c r="S154" s="175" t="s">
        <v>104</v>
      </c>
      <c r="T154" s="176" t="s">
        <v>104</v>
      </c>
      <c r="U154" s="160">
        <v>0</v>
      </c>
      <c r="V154" s="160">
        <f>ROUND(E154*U154,2)</f>
        <v>0</v>
      </c>
      <c r="W154" s="160"/>
      <c r="X154" s="160" t="s">
        <v>213</v>
      </c>
      <c r="Y154" s="151"/>
      <c r="Z154" s="151"/>
      <c r="AA154" s="151"/>
      <c r="AB154" s="151"/>
      <c r="AC154" s="151"/>
      <c r="AD154" s="151"/>
      <c r="AE154" s="151"/>
      <c r="AF154" s="151"/>
      <c r="AG154" s="151" t="s">
        <v>214</v>
      </c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58"/>
      <c r="B155" s="159"/>
      <c r="C155" s="181" t="s">
        <v>238</v>
      </c>
      <c r="D155" s="161"/>
      <c r="E155" s="162">
        <v>9.5000000000000001E-2</v>
      </c>
      <c r="F155" s="160"/>
      <c r="G155" s="160"/>
      <c r="H155" s="160"/>
      <c r="I155" s="160"/>
      <c r="J155" s="160"/>
      <c r="K155" s="160"/>
      <c r="L155" s="160"/>
      <c r="M155" s="160"/>
      <c r="N155" s="160"/>
      <c r="O155" s="160"/>
      <c r="P155" s="160"/>
      <c r="Q155" s="160"/>
      <c r="R155" s="160"/>
      <c r="S155" s="160"/>
      <c r="T155" s="160"/>
      <c r="U155" s="160"/>
      <c r="V155" s="160"/>
      <c r="W155" s="160"/>
      <c r="X155" s="160"/>
      <c r="Y155" s="151"/>
      <c r="Z155" s="151"/>
      <c r="AA155" s="151"/>
      <c r="AB155" s="151"/>
      <c r="AC155" s="151"/>
      <c r="AD155" s="151"/>
      <c r="AE155" s="151"/>
      <c r="AF155" s="151"/>
      <c r="AG155" s="151" t="s">
        <v>110</v>
      </c>
      <c r="AH155" s="151">
        <v>5</v>
      </c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58"/>
      <c r="B156" s="159"/>
      <c r="C156" s="244"/>
      <c r="D156" s="245"/>
      <c r="E156" s="245"/>
      <c r="F156" s="245"/>
      <c r="G156" s="245"/>
      <c r="H156" s="160"/>
      <c r="I156" s="160"/>
      <c r="J156" s="160"/>
      <c r="K156" s="160"/>
      <c r="L156" s="160"/>
      <c r="M156" s="160"/>
      <c r="N156" s="160"/>
      <c r="O156" s="160"/>
      <c r="P156" s="160"/>
      <c r="Q156" s="160"/>
      <c r="R156" s="160"/>
      <c r="S156" s="160"/>
      <c r="T156" s="160"/>
      <c r="U156" s="160"/>
      <c r="V156" s="160"/>
      <c r="W156" s="160"/>
      <c r="X156" s="160"/>
      <c r="Y156" s="151"/>
      <c r="Z156" s="151"/>
      <c r="AA156" s="151"/>
      <c r="AB156" s="151"/>
      <c r="AC156" s="151"/>
      <c r="AD156" s="151"/>
      <c r="AE156" s="151"/>
      <c r="AF156" s="151"/>
      <c r="AG156" s="151" t="s">
        <v>112</v>
      </c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ht="22.5" outlineLevel="1" x14ac:dyDescent="0.2">
      <c r="A157" s="170">
        <v>31</v>
      </c>
      <c r="B157" s="171" t="s">
        <v>239</v>
      </c>
      <c r="C157" s="180" t="s">
        <v>240</v>
      </c>
      <c r="D157" s="172" t="s">
        <v>176</v>
      </c>
      <c r="E157" s="173">
        <v>34.65</v>
      </c>
      <c r="F157" s="174"/>
      <c r="G157" s="175">
        <f>ROUND(E157*F157,2)</f>
        <v>0</v>
      </c>
      <c r="H157" s="174"/>
      <c r="I157" s="175">
        <f>ROUND(E157*H157,2)</f>
        <v>0</v>
      </c>
      <c r="J157" s="174"/>
      <c r="K157" s="175">
        <f>ROUND(E157*J157,2)</f>
        <v>0</v>
      </c>
      <c r="L157" s="175">
        <v>21</v>
      </c>
      <c r="M157" s="175">
        <f>G157*(1+L157/100)</f>
        <v>0</v>
      </c>
      <c r="N157" s="175">
        <v>5.4170000000000003E-2</v>
      </c>
      <c r="O157" s="175">
        <f>ROUND(E157*N157,2)</f>
        <v>1.88</v>
      </c>
      <c r="P157" s="175">
        <v>0</v>
      </c>
      <c r="Q157" s="175">
        <f>ROUND(E157*P157,2)</f>
        <v>0</v>
      </c>
      <c r="R157" s="175" t="s">
        <v>212</v>
      </c>
      <c r="S157" s="175" t="s">
        <v>104</v>
      </c>
      <c r="T157" s="176" t="s">
        <v>104</v>
      </c>
      <c r="U157" s="160">
        <v>0</v>
      </c>
      <c r="V157" s="160">
        <f>ROUND(E157*U157,2)</f>
        <v>0</v>
      </c>
      <c r="W157" s="160"/>
      <c r="X157" s="160" t="s">
        <v>213</v>
      </c>
      <c r="Y157" s="151"/>
      <c r="Z157" s="151"/>
      <c r="AA157" s="151"/>
      <c r="AB157" s="151"/>
      <c r="AC157" s="151"/>
      <c r="AD157" s="151"/>
      <c r="AE157" s="151"/>
      <c r="AF157" s="151"/>
      <c r="AG157" s="151" t="s">
        <v>214</v>
      </c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58"/>
      <c r="B158" s="159"/>
      <c r="C158" s="181" t="s">
        <v>241</v>
      </c>
      <c r="D158" s="161"/>
      <c r="E158" s="162">
        <v>31.5</v>
      </c>
      <c r="F158" s="160"/>
      <c r="G158" s="160"/>
      <c r="H158" s="160"/>
      <c r="I158" s="160"/>
      <c r="J158" s="160"/>
      <c r="K158" s="160"/>
      <c r="L158" s="160"/>
      <c r="M158" s="160"/>
      <c r="N158" s="160"/>
      <c r="O158" s="160"/>
      <c r="P158" s="160"/>
      <c r="Q158" s="160"/>
      <c r="R158" s="160"/>
      <c r="S158" s="160"/>
      <c r="T158" s="160"/>
      <c r="U158" s="160"/>
      <c r="V158" s="160"/>
      <c r="W158" s="160"/>
      <c r="X158" s="160"/>
      <c r="Y158" s="151"/>
      <c r="Z158" s="151"/>
      <c r="AA158" s="151"/>
      <c r="AB158" s="151"/>
      <c r="AC158" s="151"/>
      <c r="AD158" s="151"/>
      <c r="AE158" s="151"/>
      <c r="AF158" s="151"/>
      <c r="AG158" s="151" t="s">
        <v>110</v>
      </c>
      <c r="AH158" s="151">
        <v>0</v>
      </c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58"/>
      <c r="B159" s="159"/>
      <c r="C159" s="181" t="s">
        <v>242</v>
      </c>
      <c r="D159" s="161"/>
      <c r="E159" s="162">
        <v>3.15</v>
      </c>
      <c r="F159" s="160"/>
      <c r="G159" s="160"/>
      <c r="H159" s="160"/>
      <c r="I159" s="160"/>
      <c r="J159" s="160"/>
      <c r="K159" s="160"/>
      <c r="L159" s="160"/>
      <c r="M159" s="160"/>
      <c r="N159" s="160"/>
      <c r="O159" s="160"/>
      <c r="P159" s="160"/>
      <c r="Q159" s="160"/>
      <c r="R159" s="160"/>
      <c r="S159" s="160"/>
      <c r="T159" s="160"/>
      <c r="U159" s="160"/>
      <c r="V159" s="160"/>
      <c r="W159" s="160"/>
      <c r="X159" s="160"/>
      <c r="Y159" s="151"/>
      <c r="Z159" s="151"/>
      <c r="AA159" s="151"/>
      <c r="AB159" s="151"/>
      <c r="AC159" s="151"/>
      <c r="AD159" s="151"/>
      <c r="AE159" s="151"/>
      <c r="AF159" s="151"/>
      <c r="AG159" s="151" t="s">
        <v>110</v>
      </c>
      <c r="AH159" s="151">
        <v>0</v>
      </c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58"/>
      <c r="B160" s="159"/>
      <c r="C160" s="181" t="s">
        <v>139</v>
      </c>
      <c r="D160" s="161"/>
      <c r="E160" s="162"/>
      <c r="F160" s="160"/>
      <c r="G160" s="160"/>
      <c r="H160" s="160"/>
      <c r="I160" s="160"/>
      <c r="J160" s="160"/>
      <c r="K160" s="160"/>
      <c r="L160" s="160"/>
      <c r="M160" s="160"/>
      <c r="N160" s="160"/>
      <c r="O160" s="160"/>
      <c r="P160" s="160"/>
      <c r="Q160" s="160"/>
      <c r="R160" s="160"/>
      <c r="S160" s="160"/>
      <c r="T160" s="160"/>
      <c r="U160" s="160"/>
      <c r="V160" s="160"/>
      <c r="W160" s="160"/>
      <c r="X160" s="160"/>
      <c r="Y160" s="151"/>
      <c r="Z160" s="151"/>
      <c r="AA160" s="151"/>
      <c r="AB160" s="151"/>
      <c r="AC160" s="151"/>
      <c r="AD160" s="151"/>
      <c r="AE160" s="151"/>
      <c r="AF160" s="151"/>
      <c r="AG160" s="151" t="s">
        <v>110</v>
      </c>
      <c r="AH160" s="151">
        <v>0</v>
      </c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58"/>
      <c r="B161" s="159"/>
      <c r="C161" s="244"/>
      <c r="D161" s="245"/>
      <c r="E161" s="245"/>
      <c r="F161" s="245"/>
      <c r="G161" s="245"/>
      <c r="H161" s="160"/>
      <c r="I161" s="160"/>
      <c r="J161" s="160"/>
      <c r="K161" s="160"/>
      <c r="L161" s="160"/>
      <c r="M161" s="160"/>
      <c r="N161" s="160"/>
      <c r="O161" s="160"/>
      <c r="P161" s="160"/>
      <c r="Q161" s="160"/>
      <c r="R161" s="160"/>
      <c r="S161" s="160"/>
      <c r="T161" s="160"/>
      <c r="U161" s="160"/>
      <c r="V161" s="160"/>
      <c r="W161" s="160"/>
      <c r="X161" s="160"/>
      <c r="Y161" s="151"/>
      <c r="Z161" s="151"/>
      <c r="AA161" s="151"/>
      <c r="AB161" s="151"/>
      <c r="AC161" s="151"/>
      <c r="AD161" s="151"/>
      <c r="AE161" s="151"/>
      <c r="AF161" s="151"/>
      <c r="AG161" s="151" t="s">
        <v>112</v>
      </c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ht="22.5" outlineLevel="1" x14ac:dyDescent="0.2">
      <c r="A162" s="170">
        <v>32</v>
      </c>
      <c r="B162" s="171" t="s">
        <v>243</v>
      </c>
      <c r="C162" s="180" t="s">
        <v>244</v>
      </c>
      <c r="D162" s="172" t="s">
        <v>176</v>
      </c>
      <c r="E162" s="173">
        <v>34.65</v>
      </c>
      <c r="F162" s="174"/>
      <c r="G162" s="175">
        <f>ROUND(E162*F162,2)</f>
        <v>0</v>
      </c>
      <c r="H162" s="174"/>
      <c r="I162" s="175">
        <f>ROUND(E162*H162,2)</f>
        <v>0</v>
      </c>
      <c r="J162" s="174"/>
      <c r="K162" s="175">
        <f>ROUND(E162*J162,2)</f>
        <v>0</v>
      </c>
      <c r="L162" s="175">
        <v>21</v>
      </c>
      <c r="M162" s="175">
        <f>G162*(1+L162/100)</f>
        <v>0</v>
      </c>
      <c r="N162" s="175">
        <v>8.1970000000000001E-2</v>
      </c>
      <c r="O162" s="175">
        <f>ROUND(E162*N162,2)</f>
        <v>2.84</v>
      </c>
      <c r="P162" s="175">
        <v>0</v>
      </c>
      <c r="Q162" s="175">
        <f>ROUND(E162*P162,2)</f>
        <v>0</v>
      </c>
      <c r="R162" s="175" t="s">
        <v>212</v>
      </c>
      <c r="S162" s="175" t="s">
        <v>104</v>
      </c>
      <c r="T162" s="176" t="s">
        <v>104</v>
      </c>
      <c r="U162" s="160">
        <v>0</v>
      </c>
      <c r="V162" s="160">
        <f>ROUND(E162*U162,2)</f>
        <v>0</v>
      </c>
      <c r="W162" s="160"/>
      <c r="X162" s="160" t="s">
        <v>213</v>
      </c>
      <c r="Y162" s="151"/>
      <c r="Z162" s="151"/>
      <c r="AA162" s="151"/>
      <c r="AB162" s="151"/>
      <c r="AC162" s="151"/>
      <c r="AD162" s="151"/>
      <c r="AE162" s="151"/>
      <c r="AF162" s="151"/>
      <c r="AG162" s="151" t="s">
        <v>214</v>
      </c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1"/>
      <c r="BB162" s="151"/>
      <c r="BC162" s="151"/>
      <c r="BD162" s="151"/>
      <c r="BE162" s="151"/>
      <c r="BF162" s="151"/>
      <c r="BG162" s="151"/>
      <c r="BH162" s="151"/>
    </row>
    <row r="163" spans="1:60" outlineLevel="1" x14ac:dyDescent="0.2">
      <c r="A163" s="158"/>
      <c r="B163" s="159"/>
      <c r="C163" s="181" t="s">
        <v>245</v>
      </c>
      <c r="D163" s="161"/>
      <c r="E163" s="162">
        <v>34.65</v>
      </c>
      <c r="F163" s="160"/>
      <c r="G163" s="160"/>
      <c r="H163" s="160"/>
      <c r="I163" s="160"/>
      <c r="J163" s="160"/>
      <c r="K163" s="160"/>
      <c r="L163" s="160"/>
      <c r="M163" s="160"/>
      <c r="N163" s="160"/>
      <c r="O163" s="160"/>
      <c r="P163" s="160"/>
      <c r="Q163" s="160"/>
      <c r="R163" s="160"/>
      <c r="S163" s="160"/>
      <c r="T163" s="160"/>
      <c r="U163" s="160"/>
      <c r="V163" s="160"/>
      <c r="W163" s="160"/>
      <c r="X163" s="160"/>
      <c r="Y163" s="151"/>
      <c r="Z163" s="151"/>
      <c r="AA163" s="151"/>
      <c r="AB163" s="151"/>
      <c r="AC163" s="151"/>
      <c r="AD163" s="151"/>
      <c r="AE163" s="151"/>
      <c r="AF163" s="151"/>
      <c r="AG163" s="151" t="s">
        <v>110</v>
      </c>
      <c r="AH163" s="151">
        <v>0</v>
      </c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 x14ac:dyDescent="0.2">
      <c r="A164" s="158"/>
      <c r="B164" s="159"/>
      <c r="C164" s="181" t="s">
        <v>139</v>
      </c>
      <c r="D164" s="161"/>
      <c r="E164" s="162"/>
      <c r="F164" s="160"/>
      <c r="G164" s="160"/>
      <c r="H164" s="160"/>
      <c r="I164" s="160"/>
      <c r="J164" s="160"/>
      <c r="K164" s="160"/>
      <c r="L164" s="160"/>
      <c r="M164" s="160"/>
      <c r="N164" s="160"/>
      <c r="O164" s="160"/>
      <c r="P164" s="160"/>
      <c r="Q164" s="160"/>
      <c r="R164" s="160"/>
      <c r="S164" s="160"/>
      <c r="T164" s="160"/>
      <c r="U164" s="160"/>
      <c r="V164" s="160"/>
      <c r="W164" s="160"/>
      <c r="X164" s="160"/>
      <c r="Y164" s="151"/>
      <c r="Z164" s="151"/>
      <c r="AA164" s="151"/>
      <c r="AB164" s="151"/>
      <c r="AC164" s="151"/>
      <c r="AD164" s="151"/>
      <c r="AE164" s="151"/>
      <c r="AF164" s="151"/>
      <c r="AG164" s="151" t="s">
        <v>110</v>
      </c>
      <c r="AH164" s="151">
        <v>0</v>
      </c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58"/>
      <c r="B165" s="159"/>
      <c r="C165" s="244"/>
      <c r="D165" s="245"/>
      <c r="E165" s="245"/>
      <c r="F165" s="245"/>
      <c r="G165" s="245"/>
      <c r="H165" s="160"/>
      <c r="I165" s="160"/>
      <c r="J165" s="160"/>
      <c r="K165" s="160"/>
      <c r="L165" s="160"/>
      <c r="M165" s="160"/>
      <c r="N165" s="160"/>
      <c r="O165" s="160"/>
      <c r="P165" s="160"/>
      <c r="Q165" s="160"/>
      <c r="R165" s="160"/>
      <c r="S165" s="160"/>
      <c r="T165" s="160"/>
      <c r="U165" s="160"/>
      <c r="V165" s="160"/>
      <c r="W165" s="160"/>
      <c r="X165" s="160"/>
      <c r="Y165" s="151"/>
      <c r="Z165" s="151"/>
      <c r="AA165" s="151"/>
      <c r="AB165" s="151"/>
      <c r="AC165" s="151"/>
      <c r="AD165" s="151"/>
      <c r="AE165" s="151"/>
      <c r="AF165" s="151"/>
      <c r="AG165" s="151" t="s">
        <v>112</v>
      </c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ht="22.5" outlineLevel="1" x14ac:dyDescent="0.2">
      <c r="A166" s="170">
        <v>33</v>
      </c>
      <c r="B166" s="171" t="s">
        <v>246</v>
      </c>
      <c r="C166" s="180" t="s">
        <v>247</v>
      </c>
      <c r="D166" s="172" t="s">
        <v>176</v>
      </c>
      <c r="E166" s="173">
        <v>1.05</v>
      </c>
      <c r="F166" s="174"/>
      <c r="G166" s="175">
        <f>ROUND(E166*F166,2)</f>
        <v>0</v>
      </c>
      <c r="H166" s="174"/>
      <c r="I166" s="175">
        <f>ROUND(E166*H166,2)</f>
        <v>0</v>
      </c>
      <c r="J166" s="174"/>
      <c r="K166" s="175">
        <f>ROUND(E166*J166,2)</f>
        <v>0</v>
      </c>
      <c r="L166" s="175">
        <v>21</v>
      </c>
      <c r="M166" s="175">
        <f>G166*(1+L166/100)</f>
        <v>0</v>
      </c>
      <c r="N166" s="175">
        <v>5.6099999999999997E-2</v>
      </c>
      <c r="O166" s="175">
        <f>ROUND(E166*N166,2)</f>
        <v>0.06</v>
      </c>
      <c r="P166" s="175">
        <v>0</v>
      </c>
      <c r="Q166" s="175">
        <f>ROUND(E166*P166,2)</f>
        <v>0</v>
      </c>
      <c r="R166" s="175" t="s">
        <v>212</v>
      </c>
      <c r="S166" s="175" t="s">
        <v>104</v>
      </c>
      <c r="T166" s="176" t="s">
        <v>104</v>
      </c>
      <c r="U166" s="160">
        <v>0</v>
      </c>
      <c r="V166" s="160">
        <f>ROUND(E166*U166,2)</f>
        <v>0</v>
      </c>
      <c r="W166" s="160"/>
      <c r="X166" s="160" t="s">
        <v>213</v>
      </c>
      <c r="Y166" s="151"/>
      <c r="Z166" s="151"/>
      <c r="AA166" s="151"/>
      <c r="AB166" s="151"/>
      <c r="AC166" s="151"/>
      <c r="AD166" s="151"/>
      <c r="AE166" s="151"/>
      <c r="AF166" s="151"/>
      <c r="AG166" s="151" t="s">
        <v>214</v>
      </c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 x14ac:dyDescent="0.2">
      <c r="A167" s="158"/>
      <c r="B167" s="159"/>
      <c r="C167" s="181" t="s">
        <v>248</v>
      </c>
      <c r="D167" s="161"/>
      <c r="E167" s="162">
        <v>1.05</v>
      </c>
      <c r="F167" s="160"/>
      <c r="G167" s="160"/>
      <c r="H167" s="160"/>
      <c r="I167" s="160"/>
      <c r="J167" s="160"/>
      <c r="K167" s="160"/>
      <c r="L167" s="160"/>
      <c r="M167" s="160"/>
      <c r="N167" s="160"/>
      <c r="O167" s="160"/>
      <c r="P167" s="160"/>
      <c r="Q167" s="160"/>
      <c r="R167" s="160"/>
      <c r="S167" s="160"/>
      <c r="T167" s="160"/>
      <c r="U167" s="160"/>
      <c r="V167" s="160"/>
      <c r="W167" s="160"/>
      <c r="X167" s="160"/>
      <c r="Y167" s="151"/>
      <c r="Z167" s="151"/>
      <c r="AA167" s="151"/>
      <c r="AB167" s="151"/>
      <c r="AC167" s="151"/>
      <c r="AD167" s="151"/>
      <c r="AE167" s="151"/>
      <c r="AF167" s="151"/>
      <c r="AG167" s="151" t="s">
        <v>110</v>
      </c>
      <c r="AH167" s="151">
        <v>0</v>
      </c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58"/>
      <c r="B168" s="159"/>
      <c r="C168" s="181" t="s">
        <v>139</v>
      </c>
      <c r="D168" s="161"/>
      <c r="E168" s="162"/>
      <c r="F168" s="160"/>
      <c r="G168" s="160"/>
      <c r="H168" s="160"/>
      <c r="I168" s="160"/>
      <c r="J168" s="160"/>
      <c r="K168" s="160"/>
      <c r="L168" s="160"/>
      <c r="M168" s="160"/>
      <c r="N168" s="160"/>
      <c r="O168" s="160"/>
      <c r="P168" s="160"/>
      <c r="Q168" s="160"/>
      <c r="R168" s="160"/>
      <c r="S168" s="160"/>
      <c r="T168" s="160"/>
      <c r="U168" s="160"/>
      <c r="V168" s="160"/>
      <c r="W168" s="160"/>
      <c r="X168" s="160"/>
      <c r="Y168" s="151"/>
      <c r="Z168" s="151"/>
      <c r="AA168" s="151"/>
      <c r="AB168" s="151"/>
      <c r="AC168" s="151"/>
      <c r="AD168" s="151"/>
      <c r="AE168" s="151"/>
      <c r="AF168" s="151"/>
      <c r="AG168" s="151" t="s">
        <v>110</v>
      </c>
      <c r="AH168" s="151">
        <v>0</v>
      </c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outlineLevel="1" x14ac:dyDescent="0.2">
      <c r="A169" s="158"/>
      <c r="B169" s="159"/>
      <c r="C169" s="244"/>
      <c r="D169" s="245"/>
      <c r="E169" s="245"/>
      <c r="F169" s="245"/>
      <c r="G169" s="245"/>
      <c r="H169" s="160"/>
      <c r="I169" s="160"/>
      <c r="J169" s="160"/>
      <c r="K169" s="160"/>
      <c r="L169" s="160"/>
      <c r="M169" s="160"/>
      <c r="N169" s="160"/>
      <c r="O169" s="160"/>
      <c r="P169" s="160"/>
      <c r="Q169" s="160"/>
      <c r="R169" s="160"/>
      <c r="S169" s="160"/>
      <c r="T169" s="160"/>
      <c r="U169" s="160"/>
      <c r="V169" s="160"/>
      <c r="W169" s="160"/>
      <c r="X169" s="160"/>
      <c r="Y169" s="151"/>
      <c r="Z169" s="151"/>
      <c r="AA169" s="151"/>
      <c r="AB169" s="151"/>
      <c r="AC169" s="151"/>
      <c r="AD169" s="151"/>
      <c r="AE169" s="151"/>
      <c r="AF169" s="151"/>
      <c r="AG169" s="151" t="s">
        <v>112</v>
      </c>
      <c r="AH169" s="151"/>
      <c r="AI169" s="151"/>
      <c r="AJ169" s="151"/>
      <c r="AK169" s="151"/>
      <c r="AL169" s="151"/>
      <c r="AM169" s="151"/>
      <c r="AN169" s="151"/>
      <c r="AO169" s="151"/>
      <c r="AP169" s="151"/>
      <c r="AQ169" s="151"/>
      <c r="AR169" s="151"/>
      <c r="AS169" s="151"/>
      <c r="AT169" s="151"/>
      <c r="AU169" s="151"/>
      <c r="AV169" s="151"/>
      <c r="AW169" s="151"/>
      <c r="AX169" s="151"/>
      <c r="AY169" s="151"/>
      <c r="AZ169" s="151"/>
      <c r="BA169" s="151"/>
      <c r="BB169" s="151"/>
      <c r="BC169" s="151"/>
      <c r="BD169" s="151"/>
      <c r="BE169" s="151"/>
      <c r="BF169" s="151"/>
      <c r="BG169" s="151"/>
      <c r="BH169" s="151"/>
    </row>
    <row r="170" spans="1:60" ht="22.5" outlineLevel="1" x14ac:dyDescent="0.2">
      <c r="A170" s="170">
        <v>34</v>
      </c>
      <c r="B170" s="171" t="s">
        <v>249</v>
      </c>
      <c r="C170" s="180" t="s">
        <v>250</v>
      </c>
      <c r="D170" s="172" t="s">
        <v>176</v>
      </c>
      <c r="E170" s="173">
        <v>1.05</v>
      </c>
      <c r="F170" s="174"/>
      <c r="G170" s="175">
        <f>ROUND(E170*F170,2)</f>
        <v>0</v>
      </c>
      <c r="H170" s="174"/>
      <c r="I170" s="175">
        <f>ROUND(E170*H170,2)</f>
        <v>0</v>
      </c>
      <c r="J170" s="174"/>
      <c r="K170" s="175">
        <f>ROUND(E170*J170,2)</f>
        <v>0</v>
      </c>
      <c r="L170" s="175">
        <v>21</v>
      </c>
      <c r="M170" s="175">
        <f>G170*(1+L170/100)</f>
        <v>0</v>
      </c>
      <c r="N170" s="175">
        <v>5.6099999999999997E-2</v>
      </c>
      <c r="O170" s="175">
        <f>ROUND(E170*N170,2)</f>
        <v>0.06</v>
      </c>
      <c r="P170" s="175">
        <v>0</v>
      </c>
      <c r="Q170" s="175">
        <f>ROUND(E170*P170,2)</f>
        <v>0</v>
      </c>
      <c r="R170" s="175" t="s">
        <v>212</v>
      </c>
      <c r="S170" s="175" t="s">
        <v>104</v>
      </c>
      <c r="T170" s="176" t="s">
        <v>104</v>
      </c>
      <c r="U170" s="160">
        <v>0</v>
      </c>
      <c r="V170" s="160">
        <f>ROUND(E170*U170,2)</f>
        <v>0</v>
      </c>
      <c r="W170" s="160"/>
      <c r="X170" s="160" t="s">
        <v>213</v>
      </c>
      <c r="Y170" s="151"/>
      <c r="Z170" s="151"/>
      <c r="AA170" s="151"/>
      <c r="AB170" s="151"/>
      <c r="AC170" s="151"/>
      <c r="AD170" s="151"/>
      <c r="AE170" s="151"/>
      <c r="AF170" s="151"/>
      <c r="AG170" s="151" t="s">
        <v>214</v>
      </c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 x14ac:dyDescent="0.2">
      <c r="A171" s="158"/>
      <c r="B171" s="159"/>
      <c r="C171" s="181" t="s">
        <v>248</v>
      </c>
      <c r="D171" s="161"/>
      <c r="E171" s="162">
        <v>1.05</v>
      </c>
      <c r="F171" s="160"/>
      <c r="G171" s="160"/>
      <c r="H171" s="160"/>
      <c r="I171" s="160"/>
      <c r="J171" s="160"/>
      <c r="K171" s="160"/>
      <c r="L171" s="160"/>
      <c r="M171" s="160"/>
      <c r="N171" s="160"/>
      <c r="O171" s="160"/>
      <c r="P171" s="160"/>
      <c r="Q171" s="160"/>
      <c r="R171" s="160"/>
      <c r="S171" s="160"/>
      <c r="T171" s="160"/>
      <c r="U171" s="160"/>
      <c r="V171" s="160"/>
      <c r="W171" s="160"/>
      <c r="X171" s="160"/>
      <c r="Y171" s="151"/>
      <c r="Z171" s="151"/>
      <c r="AA171" s="151"/>
      <c r="AB171" s="151"/>
      <c r="AC171" s="151"/>
      <c r="AD171" s="151"/>
      <c r="AE171" s="151"/>
      <c r="AF171" s="151"/>
      <c r="AG171" s="151" t="s">
        <v>110</v>
      </c>
      <c r="AH171" s="151">
        <v>0</v>
      </c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outlineLevel="1" x14ac:dyDescent="0.2">
      <c r="A172" s="158"/>
      <c r="B172" s="159"/>
      <c r="C172" s="181" t="s">
        <v>139</v>
      </c>
      <c r="D172" s="161"/>
      <c r="E172" s="162"/>
      <c r="F172" s="160"/>
      <c r="G172" s="160"/>
      <c r="H172" s="160"/>
      <c r="I172" s="160"/>
      <c r="J172" s="160"/>
      <c r="K172" s="160"/>
      <c r="L172" s="160"/>
      <c r="M172" s="160"/>
      <c r="N172" s="160"/>
      <c r="O172" s="160"/>
      <c r="P172" s="160"/>
      <c r="Q172" s="160"/>
      <c r="R172" s="160"/>
      <c r="S172" s="160"/>
      <c r="T172" s="160"/>
      <c r="U172" s="160"/>
      <c r="V172" s="160"/>
      <c r="W172" s="160"/>
      <c r="X172" s="160"/>
      <c r="Y172" s="151"/>
      <c r="Z172" s="151"/>
      <c r="AA172" s="151"/>
      <c r="AB172" s="151"/>
      <c r="AC172" s="151"/>
      <c r="AD172" s="151"/>
      <c r="AE172" s="151"/>
      <c r="AF172" s="151"/>
      <c r="AG172" s="151" t="s">
        <v>110</v>
      </c>
      <c r="AH172" s="151">
        <v>0</v>
      </c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 x14ac:dyDescent="0.2">
      <c r="A173" s="158"/>
      <c r="B173" s="159"/>
      <c r="C173" s="244"/>
      <c r="D173" s="245"/>
      <c r="E173" s="245"/>
      <c r="F173" s="245"/>
      <c r="G173" s="245"/>
      <c r="H173" s="160"/>
      <c r="I173" s="160"/>
      <c r="J173" s="160"/>
      <c r="K173" s="160"/>
      <c r="L173" s="160"/>
      <c r="M173" s="160"/>
      <c r="N173" s="160"/>
      <c r="O173" s="160"/>
      <c r="P173" s="160"/>
      <c r="Q173" s="160"/>
      <c r="R173" s="160"/>
      <c r="S173" s="160"/>
      <c r="T173" s="160"/>
      <c r="U173" s="160"/>
      <c r="V173" s="160"/>
      <c r="W173" s="160"/>
      <c r="X173" s="160"/>
      <c r="Y173" s="151"/>
      <c r="Z173" s="151"/>
      <c r="AA173" s="151"/>
      <c r="AB173" s="151"/>
      <c r="AC173" s="151"/>
      <c r="AD173" s="151"/>
      <c r="AE173" s="151"/>
      <c r="AF173" s="151"/>
      <c r="AG173" s="151" t="s">
        <v>112</v>
      </c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 ht="22.5" outlineLevel="1" x14ac:dyDescent="0.2">
      <c r="A174" s="170">
        <v>35</v>
      </c>
      <c r="B174" s="171" t="s">
        <v>251</v>
      </c>
      <c r="C174" s="180" t="s">
        <v>252</v>
      </c>
      <c r="D174" s="172" t="s">
        <v>176</v>
      </c>
      <c r="E174" s="173">
        <v>3.15</v>
      </c>
      <c r="F174" s="174"/>
      <c r="G174" s="175">
        <f>ROUND(E174*F174,2)</f>
        <v>0</v>
      </c>
      <c r="H174" s="174"/>
      <c r="I174" s="175">
        <f>ROUND(E174*H174,2)</f>
        <v>0</v>
      </c>
      <c r="J174" s="174"/>
      <c r="K174" s="175">
        <f>ROUND(E174*J174,2)</f>
        <v>0</v>
      </c>
      <c r="L174" s="175">
        <v>21</v>
      </c>
      <c r="M174" s="175">
        <f>G174*(1+L174/100)</f>
        <v>0</v>
      </c>
      <c r="N174" s="175">
        <v>4.8300000000000003E-2</v>
      </c>
      <c r="O174" s="175">
        <f>ROUND(E174*N174,2)</f>
        <v>0.15</v>
      </c>
      <c r="P174" s="175">
        <v>0</v>
      </c>
      <c r="Q174" s="175">
        <f>ROUND(E174*P174,2)</f>
        <v>0</v>
      </c>
      <c r="R174" s="175" t="s">
        <v>212</v>
      </c>
      <c r="S174" s="175" t="s">
        <v>104</v>
      </c>
      <c r="T174" s="176" t="s">
        <v>104</v>
      </c>
      <c r="U174" s="160">
        <v>0</v>
      </c>
      <c r="V174" s="160">
        <f>ROUND(E174*U174,2)</f>
        <v>0</v>
      </c>
      <c r="W174" s="160"/>
      <c r="X174" s="160" t="s">
        <v>213</v>
      </c>
      <c r="Y174" s="151"/>
      <c r="Z174" s="151"/>
      <c r="AA174" s="151"/>
      <c r="AB174" s="151"/>
      <c r="AC174" s="151"/>
      <c r="AD174" s="151"/>
      <c r="AE174" s="151"/>
      <c r="AF174" s="151"/>
      <c r="AG174" s="151" t="s">
        <v>214</v>
      </c>
      <c r="AH174" s="151"/>
      <c r="AI174" s="151"/>
      <c r="AJ174" s="151"/>
      <c r="AK174" s="151"/>
      <c r="AL174" s="151"/>
      <c r="AM174" s="151"/>
      <c r="AN174" s="151"/>
      <c r="AO174" s="151"/>
      <c r="AP174" s="151"/>
      <c r="AQ174" s="151"/>
      <c r="AR174" s="151"/>
      <c r="AS174" s="151"/>
      <c r="AT174" s="151"/>
      <c r="AU174" s="151"/>
      <c r="AV174" s="151"/>
      <c r="AW174" s="151"/>
      <c r="AX174" s="151"/>
      <c r="AY174" s="151"/>
      <c r="AZ174" s="151"/>
      <c r="BA174" s="151"/>
      <c r="BB174" s="151"/>
      <c r="BC174" s="151"/>
      <c r="BD174" s="151"/>
      <c r="BE174" s="151"/>
      <c r="BF174" s="151"/>
      <c r="BG174" s="151"/>
      <c r="BH174" s="151"/>
    </row>
    <row r="175" spans="1:60" outlineLevel="1" x14ac:dyDescent="0.2">
      <c r="A175" s="158"/>
      <c r="B175" s="159"/>
      <c r="C175" s="181" t="s">
        <v>253</v>
      </c>
      <c r="D175" s="161"/>
      <c r="E175" s="162">
        <v>3.15</v>
      </c>
      <c r="F175" s="160"/>
      <c r="G175" s="160"/>
      <c r="H175" s="160"/>
      <c r="I175" s="160"/>
      <c r="J175" s="160"/>
      <c r="K175" s="160"/>
      <c r="L175" s="160"/>
      <c r="M175" s="160"/>
      <c r="N175" s="160"/>
      <c r="O175" s="160"/>
      <c r="P175" s="160"/>
      <c r="Q175" s="160"/>
      <c r="R175" s="160"/>
      <c r="S175" s="160"/>
      <c r="T175" s="160"/>
      <c r="U175" s="160"/>
      <c r="V175" s="160"/>
      <c r="W175" s="160"/>
      <c r="X175" s="160"/>
      <c r="Y175" s="151"/>
      <c r="Z175" s="151"/>
      <c r="AA175" s="151"/>
      <c r="AB175" s="151"/>
      <c r="AC175" s="151"/>
      <c r="AD175" s="151"/>
      <c r="AE175" s="151"/>
      <c r="AF175" s="151"/>
      <c r="AG175" s="151" t="s">
        <v>110</v>
      </c>
      <c r="AH175" s="151">
        <v>0</v>
      </c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 x14ac:dyDescent="0.2">
      <c r="A176" s="158"/>
      <c r="B176" s="159"/>
      <c r="C176" s="181" t="s">
        <v>139</v>
      </c>
      <c r="D176" s="161"/>
      <c r="E176" s="162"/>
      <c r="F176" s="160"/>
      <c r="G176" s="160"/>
      <c r="H176" s="160"/>
      <c r="I176" s="160"/>
      <c r="J176" s="160"/>
      <c r="K176" s="160"/>
      <c r="L176" s="160"/>
      <c r="M176" s="160"/>
      <c r="N176" s="160"/>
      <c r="O176" s="160"/>
      <c r="P176" s="160"/>
      <c r="Q176" s="160"/>
      <c r="R176" s="160"/>
      <c r="S176" s="160"/>
      <c r="T176" s="160"/>
      <c r="U176" s="160"/>
      <c r="V176" s="160"/>
      <c r="W176" s="160"/>
      <c r="X176" s="160"/>
      <c r="Y176" s="151"/>
      <c r="Z176" s="151"/>
      <c r="AA176" s="151"/>
      <c r="AB176" s="151"/>
      <c r="AC176" s="151"/>
      <c r="AD176" s="151"/>
      <c r="AE176" s="151"/>
      <c r="AF176" s="151"/>
      <c r="AG176" s="151" t="s">
        <v>110</v>
      </c>
      <c r="AH176" s="151">
        <v>0</v>
      </c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 x14ac:dyDescent="0.2">
      <c r="A177" s="158"/>
      <c r="B177" s="159"/>
      <c r="C177" s="244"/>
      <c r="D177" s="245"/>
      <c r="E177" s="245"/>
      <c r="F177" s="245"/>
      <c r="G177" s="245"/>
      <c r="H177" s="160"/>
      <c r="I177" s="160"/>
      <c r="J177" s="160"/>
      <c r="K177" s="160"/>
      <c r="L177" s="160"/>
      <c r="M177" s="160"/>
      <c r="N177" s="160"/>
      <c r="O177" s="160"/>
      <c r="P177" s="160"/>
      <c r="Q177" s="160"/>
      <c r="R177" s="160"/>
      <c r="S177" s="160"/>
      <c r="T177" s="160"/>
      <c r="U177" s="160"/>
      <c r="V177" s="160"/>
      <c r="W177" s="160"/>
      <c r="X177" s="160"/>
      <c r="Y177" s="151"/>
      <c r="Z177" s="151"/>
      <c r="AA177" s="151"/>
      <c r="AB177" s="151"/>
      <c r="AC177" s="151"/>
      <c r="AD177" s="151"/>
      <c r="AE177" s="151"/>
      <c r="AF177" s="151"/>
      <c r="AG177" s="151" t="s">
        <v>112</v>
      </c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x14ac:dyDescent="0.2">
      <c r="A178" s="164" t="s">
        <v>98</v>
      </c>
      <c r="B178" s="165" t="s">
        <v>59</v>
      </c>
      <c r="C178" s="179" t="s">
        <v>60</v>
      </c>
      <c r="D178" s="166"/>
      <c r="E178" s="167"/>
      <c r="F178" s="168"/>
      <c r="G178" s="168">
        <f>SUMIF(AG179:AG190,"&lt;&gt;NOR",G179:G190)</f>
        <v>0</v>
      </c>
      <c r="H178" s="168"/>
      <c r="I178" s="168">
        <f>SUM(I179:I190)</f>
        <v>0</v>
      </c>
      <c r="J178" s="168"/>
      <c r="K178" s="168">
        <f>SUM(K179:K190)</f>
        <v>0</v>
      </c>
      <c r="L178" s="168"/>
      <c r="M178" s="168">
        <f>SUM(M179:M190)</f>
        <v>0</v>
      </c>
      <c r="N178" s="168"/>
      <c r="O178" s="168">
        <f>SUM(O179:O190)</f>
        <v>0.01</v>
      </c>
      <c r="P178" s="168"/>
      <c r="Q178" s="168">
        <f>SUM(Q179:Q190)</f>
        <v>1.06</v>
      </c>
      <c r="R178" s="168"/>
      <c r="S178" s="168"/>
      <c r="T178" s="169"/>
      <c r="U178" s="163"/>
      <c r="V178" s="163">
        <f>SUM(V179:V190)</f>
        <v>5.54</v>
      </c>
      <c r="W178" s="163"/>
      <c r="X178" s="163"/>
      <c r="AG178" t="s">
        <v>99</v>
      </c>
    </row>
    <row r="179" spans="1:60" outlineLevel="1" x14ac:dyDescent="0.2">
      <c r="A179" s="170">
        <v>36</v>
      </c>
      <c r="B179" s="171" t="s">
        <v>254</v>
      </c>
      <c r="C179" s="180" t="s">
        <v>341</v>
      </c>
      <c r="D179" s="172" t="s">
        <v>339</v>
      </c>
      <c r="E179" s="173">
        <v>1</v>
      </c>
      <c r="F179" s="174"/>
      <c r="G179" s="175">
        <f>ROUND(E179*F179,2)</f>
        <v>0</v>
      </c>
      <c r="H179" s="174"/>
      <c r="I179" s="175">
        <f>ROUND(E179*H179,2)</f>
        <v>0</v>
      </c>
      <c r="J179" s="174"/>
      <c r="K179" s="175">
        <f>ROUND(E179*J179,2)</f>
        <v>0</v>
      </c>
      <c r="L179" s="175">
        <v>21</v>
      </c>
      <c r="M179" s="175">
        <f>G179*(1+L179/100)</f>
        <v>0</v>
      </c>
      <c r="N179" s="175">
        <v>8.1700000000000002E-3</v>
      </c>
      <c r="O179" s="175">
        <f>ROUND(E179*N179,2)</f>
        <v>0.01</v>
      </c>
      <c r="P179" s="175">
        <v>1</v>
      </c>
      <c r="Q179" s="175">
        <f>ROUND(E179*P179,2)</f>
        <v>1</v>
      </c>
      <c r="R179" s="175" t="s">
        <v>255</v>
      </c>
      <c r="S179" s="175" t="s">
        <v>104</v>
      </c>
      <c r="T179" s="176" t="s">
        <v>104</v>
      </c>
      <c r="U179" s="160">
        <v>5.16</v>
      </c>
      <c r="V179" s="160">
        <f>ROUND(E179*U179,2)</f>
        <v>5.16</v>
      </c>
      <c r="W179" s="160"/>
      <c r="X179" s="160" t="s">
        <v>105</v>
      </c>
      <c r="Y179" s="151"/>
      <c r="Z179" s="151"/>
      <c r="AA179" s="151"/>
      <c r="AB179" s="151"/>
      <c r="AC179" s="151"/>
      <c r="AD179" s="151"/>
      <c r="AE179" s="151"/>
      <c r="AF179" s="151"/>
      <c r="AG179" s="151" t="s">
        <v>106</v>
      </c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ht="22.5" outlineLevel="1" x14ac:dyDescent="0.2">
      <c r="A180" s="158"/>
      <c r="B180" s="159"/>
      <c r="C180" s="246" t="s">
        <v>256</v>
      </c>
      <c r="D180" s="247"/>
      <c r="E180" s="247"/>
      <c r="F180" s="247"/>
      <c r="G180" s="247"/>
      <c r="H180" s="160"/>
      <c r="I180" s="160"/>
      <c r="J180" s="160"/>
      <c r="K180" s="160"/>
      <c r="L180" s="160"/>
      <c r="M180" s="160"/>
      <c r="N180" s="160"/>
      <c r="O180" s="160"/>
      <c r="P180" s="160"/>
      <c r="Q180" s="160"/>
      <c r="R180" s="160"/>
      <c r="S180" s="160"/>
      <c r="T180" s="160"/>
      <c r="U180" s="160"/>
      <c r="V180" s="160"/>
      <c r="W180" s="160"/>
      <c r="X180" s="160"/>
      <c r="Y180" s="151"/>
      <c r="Z180" s="151"/>
      <c r="AA180" s="151"/>
      <c r="AB180" s="151"/>
      <c r="AC180" s="151"/>
      <c r="AD180" s="151"/>
      <c r="AE180" s="151"/>
      <c r="AF180" s="151"/>
      <c r="AG180" s="151" t="s">
        <v>108</v>
      </c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77" t="str">
        <f>C180</f>
        <v>včetně snesení bez podchycení nosné konstrukce a bez odvozu sloupů, včetně pomocného lešení o výšce podlahy do 1900 mm a pro zatížení do 1,5 kPa  (150 kg/m2),</v>
      </c>
      <c r="BB180" s="151"/>
      <c r="BC180" s="151"/>
      <c r="BD180" s="151"/>
      <c r="BE180" s="151"/>
      <c r="BF180" s="151"/>
      <c r="BG180" s="151"/>
      <c r="BH180" s="151"/>
    </row>
    <row r="181" spans="1:60" outlineLevel="1" x14ac:dyDescent="0.2">
      <c r="A181" s="158"/>
      <c r="B181" s="159"/>
      <c r="C181" s="248" t="s">
        <v>257</v>
      </c>
      <c r="D181" s="249"/>
      <c r="E181" s="249"/>
      <c r="F181" s="249"/>
      <c r="G181" s="249"/>
      <c r="H181" s="160"/>
      <c r="I181" s="160"/>
      <c r="J181" s="160"/>
      <c r="K181" s="160"/>
      <c r="L181" s="160"/>
      <c r="M181" s="160"/>
      <c r="N181" s="160"/>
      <c r="O181" s="160"/>
      <c r="P181" s="160"/>
      <c r="Q181" s="160"/>
      <c r="R181" s="160"/>
      <c r="S181" s="160"/>
      <c r="T181" s="160"/>
      <c r="U181" s="160"/>
      <c r="V181" s="160"/>
      <c r="W181" s="160"/>
      <c r="X181" s="160"/>
      <c r="Y181" s="151"/>
      <c r="Z181" s="151"/>
      <c r="AA181" s="151"/>
      <c r="AB181" s="151"/>
      <c r="AC181" s="151"/>
      <c r="AD181" s="151"/>
      <c r="AE181" s="151"/>
      <c r="AF181" s="151"/>
      <c r="AG181" s="151" t="s">
        <v>178</v>
      </c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ht="22.5" outlineLevel="1" x14ac:dyDescent="0.2">
      <c r="A182" s="158"/>
      <c r="B182" s="159"/>
      <c r="C182" s="181" t="s">
        <v>349</v>
      </c>
      <c r="D182" s="161"/>
      <c r="E182" s="162">
        <v>1</v>
      </c>
      <c r="F182" s="160"/>
      <c r="G182" s="160"/>
      <c r="H182" s="160"/>
      <c r="I182" s="160"/>
      <c r="J182" s="160"/>
      <c r="K182" s="160"/>
      <c r="L182" s="160"/>
      <c r="M182" s="160"/>
      <c r="N182" s="160"/>
      <c r="O182" s="160"/>
      <c r="P182" s="160"/>
      <c r="Q182" s="160"/>
      <c r="R182" s="160"/>
      <c r="S182" s="160"/>
      <c r="T182" s="160"/>
      <c r="U182" s="160"/>
      <c r="V182" s="160"/>
      <c r="W182" s="160"/>
      <c r="X182" s="160"/>
      <c r="Y182" s="151"/>
      <c r="Z182" s="151"/>
      <c r="AA182" s="151"/>
      <c r="AB182" s="151"/>
      <c r="AC182" s="151"/>
      <c r="AD182" s="151"/>
      <c r="AE182" s="151"/>
      <c r="AF182" s="151"/>
      <c r="AG182" s="151" t="s">
        <v>110</v>
      </c>
      <c r="AH182" s="151">
        <v>0</v>
      </c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 x14ac:dyDescent="0.2">
      <c r="A183" s="158"/>
      <c r="B183" s="159"/>
      <c r="C183" s="181" t="s">
        <v>342</v>
      </c>
      <c r="D183" s="161"/>
      <c r="E183" s="162"/>
      <c r="F183" s="160"/>
      <c r="G183" s="160"/>
      <c r="H183" s="160"/>
      <c r="I183" s="160"/>
      <c r="J183" s="160"/>
      <c r="K183" s="160"/>
      <c r="L183" s="160"/>
      <c r="M183" s="160"/>
      <c r="N183" s="160"/>
      <c r="O183" s="160"/>
      <c r="P183" s="160"/>
      <c r="Q183" s="160"/>
      <c r="R183" s="160"/>
      <c r="S183" s="160"/>
      <c r="T183" s="160"/>
      <c r="U183" s="160"/>
      <c r="V183" s="160"/>
      <c r="W183" s="160"/>
      <c r="X183" s="160"/>
      <c r="Y183" s="151"/>
      <c r="Z183" s="151"/>
      <c r="AA183" s="151"/>
      <c r="AB183" s="151"/>
      <c r="AC183" s="151"/>
      <c r="AD183" s="151"/>
      <c r="AE183" s="151"/>
      <c r="AF183" s="151"/>
      <c r="AG183" s="151" t="s">
        <v>110</v>
      </c>
      <c r="AH183" s="151">
        <v>0</v>
      </c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 x14ac:dyDescent="0.2">
      <c r="A184" s="158"/>
      <c r="B184" s="159"/>
      <c r="C184" s="181" t="s">
        <v>111</v>
      </c>
      <c r="D184" s="161"/>
      <c r="E184" s="162"/>
      <c r="F184" s="160"/>
      <c r="G184" s="160"/>
      <c r="H184" s="160"/>
      <c r="I184" s="160"/>
      <c r="J184" s="160"/>
      <c r="K184" s="160"/>
      <c r="L184" s="160"/>
      <c r="M184" s="160"/>
      <c r="N184" s="160"/>
      <c r="O184" s="160"/>
      <c r="P184" s="160"/>
      <c r="Q184" s="160"/>
      <c r="R184" s="160"/>
      <c r="S184" s="160"/>
      <c r="T184" s="160"/>
      <c r="U184" s="160"/>
      <c r="V184" s="160"/>
      <c r="W184" s="160"/>
      <c r="X184" s="160"/>
      <c r="Y184" s="151"/>
      <c r="Z184" s="151"/>
      <c r="AA184" s="151"/>
      <c r="AB184" s="151"/>
      <c r="AC184" s="151"/>
      <c r="AD184" s="151"/>
      <c r="AE184" s="151"/>
      <c r="AF184" s="151"/>
      <c r="AG184" s="151" t="s">
        <v>110</v>
      </c>
      <c r="AH184" s="151">
        <v>0</v>
      </c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 x14ac:dyDescent="0.2">
      <c r="A185" s="158"/>
      <c r="B185" s="159"/>
      <c r="C185" s="244"/>
      <c r="D185" s="245"/>
      <c r="E185" s="245"/>
      <c r="F185" s="245"/>
      <c r="G185" s="245"/>
      <c r="H185" s="160"/>
      <c r="I185" s="160"/>
      <c r="J185" s="160"/>
      <c r="K185" s="160"/>
      <c r="L185" s="160"/>
      <c r="M185" s="160"/>
      <c r="N185" s="160"/>
      <c r="O185" s="160"/>
      <c r="P185" s="160"/>
      <c r="Q185" s="160"/>
      <c r="R185" s="160"/>
      <c r="S185" s="160"/>
      <c r="T185" s="160"/>
      <c r="U185" s="160"/>
      <c r="V185" s="160"/>
      <c r="W185" s="160"/>
      <c r="X185" s="160"/>
      <c r="Y185" s="151"/>
      <c r="Z185" s="151"/>
      <c r="AA185" s="151"/>
      <c r="AB185" s="151"/>
      <c r="AC185" s="151"/>
      <c r="AD185" s="151"/>
      <c r="AE185" s="151"/>
      <c r="AF185" s="151"/>
      <c r="AG185" s="151" t="s">
        <v>112</v>
      </c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 outlineLevel="1" x14ac:dyDescent="0.2">
      <c r="A186" s="170">
        <v>37</v>
      </c>
      <c r="B186" s="171" t="s">
        <v>258</v>
      </c>
      <c r="C186" s="180" t="s">
        <v>259</v>
      </c>
      <c r="D186" s="172" t="s">
        <v>339</v>
      </c>
      <c r="E186" s="173">
        <v>1</v>
      </c>
      <c r="F186" s="174"/>
      <c r="G186" s="175">
        <f>ROUND(E186*F186,2)</f>
        <v>0</v>
      </c>
      <c r="H186" s="174"/>
      <c r="I186" s="175">
        <f>ROUND(E186*H186,2)</f>
        <v>0</v>
      </c>
      <c r="J186" s="174"/>
      <c r="K186" s="175">
        <f>ROUND(E186*J186,2)</f>
        <v>0</v>
      </c>
      <c r="L186" s="175">
        <v>21</v>
      </c>
      <c r="M186" s="175">
        <f>G186*(1+L186/100)</f>
        <v>0</v>
      </c>
      <c r="N186" s="175">
        <v>8.3000000000000001E-4</v>
      </c>
      <c r="O186" s="175">
        <f>ROUND(E186*N186,2)</f>
        <v>0</v>
      </c>
      <c r="P186" s="175">
        <v>0.06</v>
      </c>
      <c r="Q186" s="175">
        <f>ROUND(E186*P186,2)</f>
        <v>0.06</v>
      </c>
      <c r="R186" s="175" t="s">
        <v>255</v>
      </c>
      <c r="S186" s="175" t="s">
        <v>104</v>
      </c>
      <c r="T186" s="176" t="s">
        <v>104</v>
      </c>
      <c r="U186" s="160">
        <v>0.38</v>
      </c>
      <c r="V186" s="160">
        <f>ROUND(E186*U186,2)</f>
        <v>0.38</v>
      </c>
      <c r="W186" s="160"/>
      <c r="X186" s="160" t="s">
        <v>105</v>
      </c>
      <c r="Y186" s="151"/>
      <c r="Z186" s="151"/>
      <c r="AA186" s="151"/>
      <c r="AB186" s="151"/>
      <c r="AC186" s="151"/>
      <c r="AD186" s="151"/>
      <c r="AE186" s="151"/>
      <c r="AF186" s="151"/>
      <c r="AG186" s="151" t="s">
        <v>106</v>
      </c>
      <c r="AH186" s="151"/>
      <c r="AI186" s="151"/>
      <c r="AJ186" s="151"/>
      <c r="AK186" s="151"/>
      <c r="AL186" s="151"/>
      <c r="AM186" s="151"/>
      <c r="AN186" s="151"/>
      <c r="AO186" s="151"/>
      <c r="AP186" s="151"/>
      <c r="AQ186" s="151"/>
      <c r="AR186" s="151"/>
      <c r="AS186" s="151"/>
      <c r="AT186" s="151"/>
      <c r="AU186" s="151"/>
      <c r="AV186" s="151"/>
      <c r="AW186" s="151"/>
      <c r="AX186" s="151"/>
      <c r="AY186" s="151"/>
      <c r="AZ186" s="151"/>
      <c r="BA186" s="151"/>
      <c r="BB186" s="151"/>
      <c r="BC186" s="151"/>
      <c r="BD186" s="151"/>
      <c r="BE186" s="151"/>
      <c r="BF186" s="151"/>
      <c r="BG186" s="151"/>
      <c r="BH186" s="151"/>
    </row>
    <row r="187" spans="1:60" outlineLevel="1" x14ac:dyDescent="0.2">
      <c r="A187" s="158"/>
      <c r="B187" s="159"/>
      <c r="C187" s="246" t="s">
        <v>260</v>
      </c>
      <c r="D187" s="247"/>
      <c r="E187" s="247"/>
      <c r="F187" s="247"/>
      <c r="G187" s="247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51"/>
      <c r="Z187" s="151"/>
      <c r="AA187" s="151"/>
      <c r="AB187" s="151"/>
      <c r="AC187" s="151"/>
      <c r="AD187" s="151"/>
      <c r="AE187" s="151"/>
      <c r="AF187" s="151"/>
      <c r="AG187" s="151" t="s">
        <v>108</v>
      </c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 x14ac:dyDescent="0.2">
      <c r="A188" s="158"/>
      <c r="B188" s="159"/>
      <c r="C188" s="181" t="s">
        <v>340</v>
      </c>
      <c r="D188" s="161"/>
      <c r="E188" s="162">
        <v>1</v>
      </c>
      <c r="F188" s="160"/>
      <c r="G188" s="160"/>
      <c r="H188" s="160"/>
      <c r="I188" s="160"/>
      <c r="J188" s="160"/>
      <c r="K188" s="160"/>
      <c r="L188" s="160"/>
      <c r="M188" s="160"/>
      <c r="N188" s="160"/>
      <c r="O188" s="160"/>
      <c r="P188" s="160"/>
      <c r="Q188" s="160"/>
      <c r="R188" s="160"/>
      <c r="S188" s="160"/>
      <c r="T188" s="160"/>
      <c r="U188" s="160"/>
      <c r="V188" s="160"/>
      <c r="W188" s="160"/>
      <c r="X188" s="160"/>
      <c r="Y188" s="151"/>
      <c r="Z188" s="151"/>
      <c r="AA188" s="151"/>
      <c r="AB188" s="151"/>
      <c r="AC188" s="151"/>
      <c r="AD188" s="151"/>
      <c r="AE188" s="151"/>
      <c r="AF188" s="151"/>
      <c r="AG188" s="151" t="s">
        <v>110</v>
      </c>
      <c r="AH188" s="151">
        <v>0</v>
      </c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 outlineLevel="1" x14ac:dyDescent="0.2">
      <c r="A189" s="158"/>
      <c r="B189" s="159"/>
      <c r="C189" s="181" t="s">
        <v>111</v>
      </c>
      <c r="D189" s="161"/>
      <c r="E189" s="162"/>
      <c r="F189" s="160"/>
      <c r="G189" s="160"/>
      <c r="H189" s="160"/>
      <c r="I189" s="160"/>
      <c r="J189" s="160"/>
      <c r="K189" s="160"/>
      <c r="L189" s="160"/>
      <c r="M189" s="160"/>
      <c r="N189" s="160"/>
      <c r="O189" s="160"/>
      <c r="P189" s="160"/>
      <c r="Q189" s="160"/>
      <c r="R189" s="160"/>
      <c r="S189" s="160"/>
      <c r="T189" s="160"/>
      <c r="U189" s="160"/>
      <c r="V189" s="160"/>
      <c r="W189" s="160"/>
      <c r="X189" s="160"/>
      <c r="Y189" s="151"/>
      <c r="Z189" s="151"/>
      <c r="AA189" s="151"/>
      <c r="AB189" s="151"/>
      <c r="AC189" s="151"/>
      <c r="AD189" s="151"/>
      <c r="AE189" s="151"/>
      <c r="AF189" s="151"/>
      <c r="AG189" s="151" t="s">
        <v>110</v>
      </c>
      <c r="AH189" s="151">
        <v>0</v>
      </c>
      <c r="AI189" s="151"/>
      <c r="AJ189" s="151"/>
      <c r="AK189" s="151"/>
      <c r="AL189" s="151"/>
      <c r="AM189" s="151"/>
      <c r="AN189" s="151"/>
      <c r="AO189" s="151"/>
      <c r="AP189" s="151"/>
      <c r="AQ189" s="151"/>
      <c r="AR189" s="151"/>
      <c r="AS189" s="151"/>
      <c r="AT189" s="151"/>
      <c r="AU189" s="151"/>
      <c r="AV189" s="151"/>
      <c r="AW189" s="151"/>
      <c r="AX189" s="151"/>
      <c r="AY189" s="151"/>
      <c r="AZ189" s="151"/>
      <c r="BA189" s="151"/>
      <c r="BB189" s="151"/>
      <c r="BC189" s="151"/>
      <c r="BD189" s="151"/>
      <c r="BE189" s="151"/>
      <c r="BF189" s="151"/>
      <c r="BG189" s="151"/>
      <c r="BH189" s="151"/>
    </row>
    <row r="190" spans="1:60" outlineLevel="1" x14ac:dyDescent="0.2">
      <c r="A190" s="158"/>
      <c r="B190" s="159"/>
      <c r="C190" s="244"/>
      <c r="D190" s="245"/>
      <c r="E190" s="245"/>
      <c r="F190" s="245"/>
      <c r="G190" s="245"/>
      <c r="H190" s="160"/>
      <c r="I190" s="160"/>
      <c r="J190" s="160"/>
      <c r="K190" s="160"/>
      <c r="L190" s="160"/>
      <c r="M190" s="160"/>
      <c r="N190" s="160"/>
      <c r="O190" s="160"/>
      <c r="P190" s="160"/>
      <c r="Q190" s="160"/>
      <c r="R190" s="160"/>
      <c r="S190" s="160"/>
      <c r="T190" s="160"/>
      <c r="U190" s="160"/>
      <c r="V190" s="160"/>
      <c r="W190" s="160"/>
      <c r="X190" s="160"/>
      <c r="Y190" s="151"/>
      <c r="Z190" s="151"/>
      <c r="AA190" s="151"/>
      <c r="AB190" s="151"/>
      <c r="AC190" s="151"/>
      <c r="AD190" s="151"/>
      <c r="AE190" s="151"/>
      <c r="AF190" s="151"/>
      <c r="AG190" s="151" t="s">
        <v>112</v>
      </c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x14ac:dyDescent="0.2">
      <c r="A191" s="164" t="s">
        <v>98</v>
      </c>
      <c r="B191" s="165" t="s">
        <v>61</v>
      </c>
      <c r="C191" s="179" t="s">
        <v>62</v>
      </c>
      <c r="D191" s="166"/>
      <c r="E191" s="167"/>
      <c r="F191" s="168"/>
      <c r="G191" s="168">
        <f>SUMIF(AG192:AG194,"&lt;&gt;NOR",G192:G194)</f>
        <v>0</v>
      </c>
      <c r="H191" s="168"/>
      <c r="I191" s="168">
        <f>SUM(I192:I194)</f>
        <v>0</v>
      </c>
      <c r="J191" s="168"/>
      <c r="K191" s="168">
        <f>SUM(K192:K194)</f>
        <v>0</v>
      </c>
      <c r="L191" s="168"/>
      <c r="M191" s="168">
        <f>SUM(M192:M194)</f>
        <v>0</v>
      </c>
      <c r="N191" s="168"/>
      <c r="O191" s="168">
        <f>SUM(O192:O194)</f>
        <v>0</v>
      </c>
      <c r="P191" s="168"/>
      <c r="Q191" s="168">
        <f>SUM(Q192:Q194)</f>
        <v>0</v>
      </c>
      <c r="R191" s="168"/>
      <c r="S191" s="168"/>
      <c r="T191" s="169"/>
      <c r="U191" s="163"/>
      <c r="V191" s="163">
        <f>SUM(V192:V194)</f>
        <v>30.94</v>
      </c>
      <c r="W191" s="163"/>
      <c r="X191" s="163"/>
      <c r="AG191" t="s">
        <v>99</v>
      </c>
    </row>
    <row r="192" spans="1:60" outlineLevel="1" x14ac:dyDescent="0.2">
      <c r="A192" s="170">
        <v>38</v>
      </c>
      <c r="B192" s="171" t="s">
        <v>261</v>
      </c>
      <c r="C192" s="180" t="s">
        <v>262</v>
      </c>
      <c r="D192" s="172" t="s">
        <v>237</v>
      </c>
      <c r="E192" s="173">
        <v>79.345079999999996</v>
      </c>
      <c r="F192" s="174"/>
      <c r="G192" s="175">
        <f>ROUND(E192*F192,2)</f>
        <v>0</v>
      </c>
      <c r="H192" s="174"/>
      <c r="I192" s="175">
        <f>ROUND(E192*H192,2)</f>
        <v>0</v>
      </c>
      <c r="J192" s="174"/>
      <c r="K192" s="175">
        <f>ROUND(E192*J192,2)</f>
        <v>0</v>
      </c>
      <c r="L192" s="175">
        <v>21</v>
      </c>
      <c r="M192" s="175">
        <f>G192*(1+L192/100)</f>
        <v>0</v>
      </c>
      <c r="N192" s="175">
        <v>0</v>
      </c>
      <c r="O192" s="175">
        <f>ROUND(E192*N192,2)</f>
        <v>0</v>
      </c>
      <c r="P192" s="175">
        <v>0</v>
      </c>
      <c r="Q192" s="175">
        <f>ROUND(E192*P192,2)</f>
        <v>0</v>
      </c>
      <c r="R192" s="175" t="s">
        <v>103</v>
      </c>
      <c r="S192" s="175" t="s">
        <v>104</v>
      </c>
      <c r="T192" s="176" t="s">
        <v>104</v>
      </c>
      <c r="U192" s="160">
        <v>0.39</v>
      </c>
      <c r="V192" s="160">
        <f>ROUND(E192*U192,2)</f>
        <v>30.94</v>
      </c>
      <c r="W192" s="160"/>
      <c r="X192" s="160" t="s">
        <v>263</v>
      </c>
      <c r="Y192" s="151"/>
      <c r="Z192" s="151"/>
      <c r="AA192" s="151"/>
      <c r="AB192" s="151"/>
      <c r="AC192" s="151"/>
      <c r="AD192" s="151"/>
      <c r="AE192" s="151"/>
      <c r="AF192" s="151"/>
      <c r="AG192" s="151" t="s">
        <v>264</v>
      </c>
      <c r="AH192" s="151"/>
      <c r="AI192" s="151"/>
      <c r="AJ192" s="151"/>
      <c r="AK192" s="151"/>
      <c r="AL192" s="151"/>
      <c r="AM192" s="151"/>
      <c r="AN192" s="151"/>
      <c r="AO192" s="151"/>
      <c r="AP192" s="151"/>
      <c r="AQ192" s="151"/>
      <c r="AR192" s="151"/>
      <c r="AS192" s="151"/>
      <c r="AT192" s="151"/>
      <c r="AU192" s="151"/>
      <c r="AV192" s="151"/>
      <c r="AW192" s="151"/>
      <c r="AX192" s="151"/>
      <c r="AY192" s="151"/>
      <c r="AZ192" s="151"/>
      <c r="BA192" s="151"/>
      <c r="BB192" s="151"/>
      <c r="BC192" s="151"/>
      <c r="BD192" s="151"/>
      <c r="BE192" s="151"/>
      <c r="BF192" s="151"/>
      <c r="BG192" s="151"/>
      <c r="BH192" s="151"/>
    </row>
    <row r="193" spans="1:60" outlineLevel="1" x14ac:dyDescent="0.2">
      <c r="A193" s="158"/>
      <c r="B193" s="159"/>
      <c r="C193" s="246" t="s">
        <v>265</v>
      </c>
      <c r="D193" s="247"/>
      <c r="E193" s="247"/>
      <c r="F193" s="247"/>
      <c r="G193" s="247"/>
      <c r="H193" s="160"/>
      <c r="I193" s="160"/>
      <c r="J193" s="160"/>
      <c r="K193" s="160"/>
      <c r="L193" s="160"/>
      <c r="M193" s="160"/>
      <c r="N193" s="160"/>
      <c r="O193" s="160"/>
      <c r="P193" s="160"/>
      <c r="Q193" s="160"/>
      <c r="R193" s="160"/>
      <c r="S193" s="160"/>
      <c r="T193" s="160"/>
      <c r="U193" s="160"/>
      <c r="V193" s="160"/>
      <c r="W193" s="160"/>
      <c r="X193" s="160"/>
      <c r="Y193" s="151"/>
      <c r="Z193" s="151"/>
      <c r="AA193" s="151"/>
      <c r="AB193" s="151"/>
      <c r="AC193" s="151"/>
      <c r="AD193" s="151"/>
      <c r="AE193" s="151"/>
      <c r="AF193" s="151"/>
      <c r="AG193" s="151" t="s">
        <v>108</v>
      </c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 outlineLevel="1" x14ac:dyDescent="0.2">
      <c r="A194" s="158"/>
      <c r="B194" s="159"/>
      <c r="C194" s="244"/>
      <c r="D194" s="245"/>
      <c r="E194" s="245"/>
      <c r="F194" s="245"/>
      <c r="G194" s="245"/>
      <c r="H194" s="160"/>
      <c r="I194" s="160"/>
      <c r="J194" s="160"/>
      <c r="K194" s="160"/>
      <c r="L194" s="160"/>
      <c r="M194" s="160"/>
      <c r="N194" s="160"/>
      <c r="O194" s="160"/>
      <c r="P194" s="160"/>
      <c r="Q194" s="160"/>
      <c r="R194" s="160"/>
      <c r="S194" s="160"/>
      <c r="T194" s="160"/>
      <c r="U194" s="160"/>
      <c r="V194" s="160"/>
      <c r="W194" s="160"/>
      <c r="X194" s="160"/>
      <c r="Y194" s="151"/>
      <c r="Z194" s="151"/>
      <c r="AA194" s="151"/>
      <c r="AB194" s="151"/>
      <c r="AC194" s="151"/>
      <c r="AD194" s="151"/>
      <c r="AE194" s="151"/>
      <c r="AF194" s="151"/>
      <c r="AG194" s="151" t="s">
        <v>112</v>
      </c>
      <c r="AH194" s="151"/>
      <c r="AI194" s="151"/>
      <c r="AJ194" s="151"/>
      <c r="AK194" s="151"/>
      <c r="AL194" s="151"/>
      <c r="AM194" s="151"/>
      <c r="AN194" s="151"/>
      <c r="AO194" s="151"/>
      <c r="AP194" s="151"/>
      <c r="AQ194" s="151"/>
      <c r="AR194" s="151"/>
      <c r="AS194" s="151"/>
      <c r="AT194" s="151"/>
      <c r="AU194" s="151"/>
      <c r="AV194" s="151"/>
      <c r="AW194" s="151"/>
      <c r="AX194" s="151"/>
      <c r="AY194" s="151"/>
      <c r="AZ194" s="151"/>
      <c r="BA194" s="151"/>
      <c r="BB194" s="151"/>
      <c r="BC194" s="151"/>
      <c r="BD194" s="151"/>
      <c r="BE194" s="151"/>
      <c r="BF194" s="151"/>
      <c r="BG194" s="151"/>
      <c r="BH194" s="151"/>
    </row>
    <row r="195" spans="1:60" x14ac:dyDescent="0.2">
      <c r="A195" s="164" t="s">
        <v>98</v>
      </c>
      <c r="B195" s="165" t="s">
        <v>63</v>
      </c>
      <c r="C195" s="179" t="s">
        <v>64</v>
      </c>
      <c r="D195" s="166"/>
      <c r="E195" s="167"/>
      <c r="F195" s="168"/>
      <c r="G195" s="168">
        <f>SUMIF(AG196:AG203,"&lt;&gt;NOR",G196:G203)</f>
        <v>0</v>
      </c>
      <c r="H195" s="168"/>
      <c r="I195" s="168">
        <f>SUM(I196:I203)</f>
        <v>0</v>
      </c>
      <c r="J195" s="168"/>
      <c r="K195" s="168">
        <f>SUM(K196:K203)</f>
        <v>0</v>
      </c>
      <c r="L195" s="168"/>
      <c r="M195" s="168">
        <f>SUM(M196:M203)</f>
        <v>0</v>
      </c>
      <c r="N195" s="168"/>
      <c r="O195" s="168">
        <f>SUM(O196:O203)</f>
        <v>7.02</v>
      </c>
      <c r="P195" s="168"/>
      <c r="Q195" s="168">
        <f>SUM(Q196:Q203)</f>
        <v>0</v>
      </c>
      <c r="R195" s="168"/>
      <c r="S195" s="168"/>
      <c r="T195" s="169"/>
      <c r="U195" s="163"/>
      <c r="V195" s="163">
        <f>SUM(V196:V203)</f>
        <v>0</v>
      </c>
      <c r="W195" s="163"/>
      <c r="X195" s="163"/>
      <c r="AG195" t="s">
        <v>99</v>
      </c>
    </row>
    <row r="196" spans="1:60" outlineLevel="1" x14ac:dyDescent="0.2">
      <c r="A196" s="170">
        <v>39</v>
      </c>
      <c r="B196" s="171" t="s">
        <v>266</v>
      </c>
      <c r="C196" s="180" t="s">
        <v>343</v>
      </c>
      <c r="D196" s="172" t="s">
        <v>176</v>
      </c>
      <c r="E196" s="173">
        <v>1</v>
      </c>
      <c r="F196" s="174"/>
      <c r="G196" s="175">
        <f>ROUND(E196*F196,2)</f>
        <v>0</v>
      </c>
      <c r="H196" s="174"/>
      <c r="I196" s="175">
        <f>ROUND(E196*H196,2)</f>
        <v>0</v>
      </c>
      <c r="J196" s="174"/>
      <c r="K196" s="175">
        <f>ROUND(E196*J196,2)</f>
        <v>0</v>
      </c>
      <c r="L196" s="175">
        <v>21</v>
      </c>
      <c r="M196" s="175">
        <f>G196*(1+L196/100)</f>
        <v>0</v>
      </c>
      <c r="N196" s="175">
        <v>7.0180499999999997</v>
      </c>
      <c r="O196" s="175">
        <f>ROUND(E196*N196,2)</f>
        <v>7.02</v>
      </c>
      <c r="P196" s="175">
        <v>0</v>
      </c>
      <c r="Q196" s="175">
        <f>ROUND(E196*P196,2)</f>
        <v>0</v>
      </c>
      <c r="R196" s="175" t="s">
        <v>267</v>
      </c>
      <c r="S196" s="175" t="s">
        <v>104</v>
      </c>
      <c r="T196" s="176" t="s">
        <v>104</v>
      </c>
      <c r="U196" s="160">
        <v>0</v>
      </c>
      <c r="V196" s="160">
        <f>ROUND(E196*U196,2)</f>
        <v>0</v>
      </c>
      <c r="W196" s="160"/>
      <c r="X196" s="160" t="s">
        <v>171</v>
      </c>
      <c r="Y196" s="151"/>
      <c r="Z196" s="151"/>
      <c r="AA196" s="151"/>
      <c r="AB196" s="151"/>
      <c r="AC196" s="151"/>
      <c r="AD196" s="151"/>
      <c r="AE196" s="151"/>
      <c r="AF196" s="151"/>
      <c r="AG196" s="151" t="s">
        <v>172</v>
      </c>
      <c r="AH196" s="151"/>
      <c r="AI196" s="151"/>
      <c r="AJ196" s="151"/>
      <c r="AK196" s="151"/>
      <c r="AL196" s="151"/>
      <c r="AM196" s="151"/>
      <c r="AN196" s="151"/>
      <c r="AO196" s="151"/>
      <c r="AP196" s="151"/>
      <c r="AQ196" s="151"/>
      <c r="AR196" s="151"/>
      <c r="AS196" s="151"/>
      <c r="AT196" s="151"/>
      <c r="AU196" s="151"/>
      <c r="AV196" s="151"/>
      <c r="AW196" s="151"/>
      <c r="AX196" s="151"/>
      <c r="AY196" s="151"/>
      <c r="AZ196" s="151"/>
      <c r="BA196" s="151"/>
      <c r="BB196" s="151"/>
      <c r="BC196" s="151"/>
      <c r="BD196" s="151"/>
      <c r="BE196" s="151"/>
      <c r="BF196" s="151"/>
      <c r="BG196" s="151"/>
      <c r="BH196" s="151"/>
    </row>
    <row r="197" spans="1:60" ht="157.5" outlineLevel="1" x14ac:dyDescent="0.2">
      <c r="A197" s="158"/>
      <c r="B197" s="159"/>
      <c r="C197" s="246" t="s">
        <v>268</v>
      </c>
      <c r="D197" s="247"/>
      <c r="E197" s="247"/>
      <c r="F197" s="247"/>
      <c r="G197" s="247"/>
      <c r="H197" s="160"/>
      <c r="I197" s="160"/>
      <c r="J197" s="160"/>
      <c r="K197" s="160"/>
      <c r="L197" s="160"/>
      <c r="M197" s="160"/>
      <c r="N197" s="160"/>
      <c r="O197" s="160"/>
      <c r="P197" s="160"/>
      <c r="Q197" s="160"/>
      <c r="R197" s="160"/>
      <c r="S197" s="160"/>
      <c r="T197" s="160"/>
      <c r="U197" s="160"/>
      <c r="V197" s="160"/>
      <c r="W197" s="160"/>
      <c r="X197" s="160"/>
      <c r="Y197" s="151"/>
      <c r="Z197" s="151"/>
      <c r="AA197" s="151"/>
      <c r="AB197" s="151"/>
      <c r="AC197" s="151"/>
      <c r="AD197" s="151"/>
      <c r="AE197" s="151"/>
      <c r="AF197" s="151"/>
      <c r="AG197" s="151" t="s">
        <v>108</v>
      </c>
      <c r="AH197" s="151"/>
      <c r="AI197" s="151"/>
      <c r="AJ197" s="151"/>
      <c r="AK197" s="151"/>
      <c r="AL197" s="151"/>
      <c r="AM197" s="151"/>
      <c r="AN197" s="151"/>
      <c r="AO197" s="151"/>
      <c r="AP197" s="151"/>
      <c r="AQ197" s="151"/>
      <c r="AR197" s="151"/>
      <c r="AS197" s="151"/>
      <c r="AT197" s="151"/>
      <c r="AU197" s="151"/>
      <c r="AV197" s="151"/>
      <c r="AW197" s="151"/>
      <c r="AX197" s="151"/>
      <c r="AY197" s="151"/>
      <c r="AZ197" s="151"/>
      <c r="BA197" s="177" t="str">
        <f>C197</f>
        <v>ruční výkop jámy v hornině 3 pro stožár o objemu do 2 m3, rozrušení živičného povrchu nebo odstranění mozaiky, zakrytí jámy deskou a zajištění proti posunutí, základ z prostého betonu včetně dopravy směsi k základu, zhotovení azbestocementového pouzdra mimo osu kabelu, uložení podkladového plechu na vybetonované dno, uložení, vyrovnání a zabetonování pouzdra, vytvoření kabelových prostupů, zabezpečení pouzdra proti zasypání a úrazu osob, dodávka a osazení osvětlovacího ocelového stožáru včetně výložníku, stožárové patice, elektrovýzbroje stožáru pro dva okruhy, hloubení kabelové rýhy 50 x 70 cm strojně bez ohledu na druh použitého mechanizačního prostředku, včetně přípravných, pomocných a vytyčovacích prací v průměrných podmínkách a se započítáním podílu prací v jiných než běžných podmínkách, s jedním výhozem až do vzdálenosti 3 m za okraj rýhy nebo s případným naložením do dopravního vozíku přistaveného k okraji rýhy, v hornině 3, zřízení kabelového lože z kopaného písku bez zakrytí, dodání kopaného písku, přísun písku do rýhy, pokrytí dna rýhy souvislou urovnanou vrstvou písku tloušťky 10 cm, dodávka a položení kabelu druhu dle popisu, do 1000 V, zakrytí kabelu výstražnou folií z PVC s rozvinutím a uložením a včetně dodávky fólie, ruční zához nezapažené kabelové rýhy s případným rozpojováním výkopku a s jedním přehozem až do vzdálenosti 3 m nebo se shozením z vozidel, bez pěchování zeminy, úprava terénu, odkopání terénních nerovností až do hloubky 10 cm, zásyp materiálem získaným odkopávkou, koncovky eprosinové, svítidlo výbojkové parkové, uzemňovací vedení v zemi včetně svorek, propojení a izolace spojů, silový kabel do 1 kV volně uložený CYKY-M 3 x 1,5 a 4 x 10, upravení povrchu pouzdrového základu včetně zhotovení spádové betonové desky.</v>
      </c>
      <c r="BB197" s="151"/>
      <c r="BC197" s="151"/>
      <c r="BD197" s="151"/>
      <c r="BE197" s="151"/>
      <c r="BF197" s="151"/>
      <c r="BG197" s="151"/>
      <c r="BH197" s="151"/>
    </row>
    <row r="198" spans="1:60" outlineLevel="1" x14ac:dyDescent="0.2">
      <c r="A198" s="158"/>
      <c r="B198" s="159"/>
      <c r="C198" s="181" t="s">
        <v>269</v>
      </c>
      <c r="D198" s="161"/>
      <c r="E198" s="162">
        <v>1</v>
      </c>
      <c r="F198" s="160"/>
      <c r="G198" s="160"/>
      <c r="H198" s="160"/>
      <c r="I198" s="160"/>
      <c r="J198" s="160"/>
      <c r="K198" s="160"/>
      <c r="L198" s="160"/>
      <c r="M198" s="160"/>
      <c r="N198" s="160"/>
      <c r="O198" s="160"/>
      <c r="P198" s="160"/>
      <c r="Q198" s="160"/>
      <c r="R198" s="160"/>
      <c r="S198" s="160"/>
      <c r="T198" s="160"/>
      <c r="U198" s="160"/>
      <c r="V198" s="160"/>
      <c r="W198" s="160"/>
      <c r="X198" s="160"/>
      <c r="Y198" s="151"/>
      <c r="Z198" s="151"/>
      <c r="AA198" s="151"/>
      <c r="AB198" s="151"/>
      <c r="AC198" s="151"/>
      <c r="AD198" s="151"/>
      <c r="AE198" s="151"/>
      <c r="AF198" s="151"/>
      <c r="AG198" s="151" t="s">
        <v>110</v>
      </c>
      <c r="AH198" s="151">
        <v>0</v>
      </c>
      <c r="AI198" s="151"/>
      <c r="AJ198" s="151"/>
      <c r="AK198" s="151"/>
      <c r="AL198" s="151"/>
      <c r="AM198" s="151"/>
      <c r="AN198" s="151"/>
      <c r="AO198" s="151"/>
      <c r="AP198" s="151"/>
      <c r="AQ198" s="151"/>
      <c r="AR198" s="151"/>
      <c r="AS198" s="151"/>
      <c r="AT198" s="151"/>
      <c r="AU198" s="151"/>
      <c r="AV198" s="151"/>
      <c r="AW198" s="151"/>
      <c r="AX198" s="151"/>
      <c r="AY198" s="151"/>
      <c r="AZ198" s="151"/>
      <c r="BA198" s="151"/>
      <c r="BB198" s="151"/>
      <c r="BC198" s="151"/>
      <c r="BD198" s="151"/>
      <c r="BE198" s="151"/>
      <c r="BF198" s="151"/>
      <c r="BG198" s="151"/>
      <c r="BH198" s="151"/>
    </row>
    <row r="199" spans="1:60" ht="24.75" customHeight="1" outlineLevel="1" x14ac:dyDescent="0.2">
      <c r="A199" s="158"/>
      <c r="B199" s="159"/>
      <c r="C199" s="181" t="s">
        <v>347</v>
      </c>
      <c r="D199" s="161"/>
      <c r="E199" s="162"/>
      <c r="F199" s="160"/>
      <c r="G199" s="160"/>
      <c r="H199" s="160"/>
      <c r="I199" s="160"/>
      <c r="J199" s="160"/>
      <c r="K199" s="160"/>
      <c r="L199" s="160"/>
      <c r="M199" s="160"/>
      <c r="N199" s="160"/>
      <c r="O199" s="160"/>
      <c r="P199" s="160"/>
      <c r="Q199" s="160"/>
      <c r="R199" s="160"/>
      <c r="S199" s="160"/>
      <c r="T199" s="160"/>
      <c r="U199" s="160"/>
      <c r="V199" s="160"/>
      <c r="W199" s="160"/>
      <c r="X199" s="160"/>
      <c r="Y199" s="151"/>
      <c r="Z199" s="151"/>
      <c r="AA199" s="151"/>
      <c r="AB199" s="151"/>
      <c r="AC199" s="151"/>
      <c r="AD199" s="151"/>
      <c r="AE199" s="151"/>
      <c r="AF199" s="151"/>
      <c r="AG199" s="151" t="s">
        <v>110</v>
      </c>
      <c r="AH199" s="151">
        <v>0</v>
      </c>
      <c r="AI199" s="151"/>
      <c r="AJ199" s="151"/>
      <c r="AK199" s="151"/>
      <c r="AL199" s="151"/>
      <c r="AM199" s="151"/>
      <c r="AN199" s="151"/>
      <c r="AO199" s="151"/>
      <c r="AP199" s="151"/>
      <c r="AQ199" s="151"/>
      <c r="AR199" s="151"/>
      <c r="AS199" s="151"/>
      <c r="AT199" s="151"/>
      <c r="AU199" s="151"/>
      <c r="AV199" s="151"/>
      <c r="AW199" s="151"/>
      <c r="AX199" s="151"/>
      <c r="AY199" s="151"/>
      <c r="AZ199" s="151"/>
      <c r="BA199" s="151"/>
      <c r="BB199" s="151"/>
      <c r="BC199" s="151"/>
      <c r="BD199" s="151"/>
      <c r="BE199" s="151"/>
      <c r="BF199" s="151"/>
      <c r="BG199" s="151"/>
      <c r="BH199" s="151"/>
    </row>
    <row r="200" spans="1:60" ht="22.5" outlineLevel="1" x14ac:dyDescent="0.2">
      <c r="A200" s="158"/>
      <c r="B200" s="159"/>
      <c r="C200" s="181" t="s">
        <v>348</v>
      </c>
      <c r="D200" s="161"/>
      <c r="E200" s="162"/>
      <c r="F200" s="160"/>
      <c r="G200" s="160"/>
      <c r="H200" s="160"/>
      <c r="I200" s="160"/>
      <c r="J200" s="160"/>
      <c r="K200" s="160"/>
      <c r="L200" s="160"/>
      <c r="M200" s="160"/>
      <c r="N200" s="160"/>
      <c r="O200" s="160"/>
      <c r="P200" s="160"/>
      <c r="Q200" s="160"/>
      <c r="R200" s="160"/>
      <c r="S200" s="160"/>
      <c r="T200" s="160"/>
      <c r="U200" s="160"/>
      <c r="V200" s="160"/>
      <c r="W200" s="160"/>
      <c r="X200" s="160"/>
      <c r="Y200" s="151"/>
      <c r="Z200" s="151"/>
      <c r="AA200" s="151"/>
      <c r="AB200" s="151"/>
      <c r="AC200" s="151"/>
      <c r="AD200" s="151"/>
      <c r="AE200" s="151"/>
      <c r="AF200" s="151"/>
      <c r="AG200" s="151" t="s">
        <v>110</v>
      </c>
      <c r="AH200" s="151">
        <v>0</v>
      </c>
      <c r="AI200" s="151"/>
      <c r="AJ200" s="151"/>
      <c r="AK200" s="151"/>
      <c r="AL200" s="151"/>
      <c r="AM200" s="151"/>
      <c r="AN200" s="151"/>
      <c r="AO200" s="151"/>
      <c r="AP200" s="151"/>
      <c r="AQ200" s="151"/>
      <c r="AR200" s="151"/>
      <c r="AS200" s="151"/>
      <c r="AT200" s="151"/>
      <c r="AU200" s="151"/>
      <c r="AV200" s="151"/>
      <c r="AW200" s="151"/>
      <c r="AX200" s="151"/>
      <c r="AY200" s="151"/>
      <c r="AZ200" s="151"/>
      <c r="BA200" s="151"/>
      <c r="BB200" s="151"/>
      <c r="BC200" s="151"/>
      <c r="BD200" s="151"/>
      <c r="BE200" s="151"/>
      <c r="BF200" s="151"/>
      <c r="BG200" s="151"/>
      <c r="BH200" s="151"/>
    </row>
    <row r="201" spans="1:60" ht="22.5" outlineLevel="1" x14ac:dyDescent="0.2">
      <c r="A201" s="158"/>
      <c r="B201" s="159"/>
      <c r="C201" s="181" t="s">
        <v>344</v>
      </c>
      <c r="D201" s="161"/>
      <c r="E201" s="162"/>
      <c r="F201" s="160"/>
      <c r="G201" s="160"/>
      <c r="H201" s="160"/>
      <c r="I201" s="160"/>
      <c r="J201" s="160"/>
      <c r="K201" s="160"/>
      <c r="L201" s="160"/>
      <c r="M201" s="160"/>
      <c r="N201" s="160"/>
      <c r="O201" s="160"/>
      <c r="P201" s="160"/>
      <c r="Q201" s="160"/>
      <c r="R201" s="160"/>
      <c r="S201" s="160"/>
      <c r="T201" s="160"/>
      <c r="U201" s="160"/>
      <c r="V201" s="160"/>
      <c r="W201" s="160"/>
      <c r="X201" s="160"/>
      <c r="Y201" s="151"/>
      <c r="Z201" s="151"/>
      <c r="AA201" s="151"/>
      <c r="AB201" s="151"/>
      <c r="AC201" s="151"/>
      <c r="AD201" s="151"/>
      <c r="AE201" s="151"/>
      <c r="AF201" s="151"/>
      <c r="AG201" s="151" t="s">
        <v>110</v>
      </c>
      <c r="AH201" s="151">
        <v>0</v>
      </c>
      <c r="AI201" s="151"/>
      <c r="AJ201" s="151"/>
      <c r="AK201" s="151"/>
      <c r="AL201" s="151"/>
      <c r="AM201" s="151"/>
      <c r="AN201" s="151"/>
      <c r="AO201" s="151"/>
      <c r="AP201" s="151"/>
      <c r="AQ201" s="151"/>
      <c r="AR201" s="151"/>
      <c r="AS201" s="151"/>
      <c r="AT201" s="151"/>
      <c r="AU201" s="151"/>
      <c r="AV201" s="151"/>
      <c r="AW201" s="151"/>
      <c r="AX201" s="151"/>
      <c r="AY201" s="151"/>
      <c r="AZ201" s="151"/>
      <c r="BA201" s="151"/>
      <c r="BB201" s="151"/>
      <c r="BC201" s="151"/>
      <c r="BD201" s="151"/>
      <c r="BE201" s="151"/>
      <c r="BF201" s="151"/>
      <c r="BG201" s="151"/>
      <c r="BH201" s="151"/>
    </row>
    <row r="202" spans="1:60" outlineLevel="1" x14ac:dyDescent="0.2">
      <c r="A202" s="158"/>
      <c r="B202" s="159"/>
      <c r="C202" s="181" t="s">
        <v>270</v>
      </c>
      <c r="D202" s="161"/>
      <c r="E202" s="162"/>
      <c r="F202" s="160"/>
      <c r="G202" s="160"/>
      <c r="H202" s="160"/>
      <c r="I202" s="160"/>
      <c r="J202" s="160"/>
      <c r="K202" s="160"/>
      <c r="L202" s="160"/>
      <c r="M202" s="160"/>
      <c r="N202" s="160"/>
      <c r="O202" s="160"/>
      <c r="P202" s="160"/>
      <c r="Q202" s="160"/>
      <c r="R202" s="160"/>
      <c r="S202" s="160"/>
      <c r="T202" s="160"/>
      <c r="U202" s="160"/>
      <c r="V202" s="160"/>
      <c r="W202" s="160"/>
      <c r="X202" s="160"/>
      <c r="Y202" s="151"/>
      <c r="Z202" s="151"/>
      <c r="AA202" s="151"/>
      <c r="AB202" s="151"/>
      <c r="AC202" s="151"/>
      <c r="AD202" s="151"/>
      <c r="AE202" s="151"/>
      <c r="AF202" s="151"/>
      <c r="AG202" s="151" t="s">
        <v>110</v>
      </c>
      <c r="AH202" s="151">
        <v>0</v>
      </c>
      <c r="AI202" s="151"/>
      <c r="AJ202" s="151"/>
      <c r="AK202" s="151"/>
      <c r="AL202" s="151"/>
      <c r="AM202" s="151"/>
      <c r="AN202" s="151"/>
      <c r="AO202" s="151"/>
      <c r="AP202" s="151"/>
      <c r="AQ202" s="151"/>
      <c r="AR202" s="151"/>
      <c r="AS202" s="151"/>
      <c r="AT202" s="151"/>
      <c r="AU202" s="151"/>
      <c r="AV202" s="151"/>
      <c r="AW202" s="151"/>
      <c r="AX202" s="151"/>
      <c r="AY202" s="151"/>
      <c r="AZ202" s="151"/>
      <c r="BA202" s="151"/>
      <c r="BB202" s="151"/>
      <c r="BC202" s="151"/>
      <c r="BD202" s="151"/>
      <c r="BE202" s="151"/>
      <c r="BF202" s="151"/>
      <c r="BG202" s="151"/>
      <c r="BH202" s="151"/>
    </row>
    <row r="203" spans="1:60" outlineLevel="1" x14ac:dyDescent="0.2">
      <c r="A203" s="158"/>
      <c r="B203" s="159"/>
      <c r="C203" s="244"/>
      <c r="D203" s="245"/>
      <c r="E203" s="245"/>
      <c r="F203" s="245"/>
      <c r="G203" s="245"/>
      <c r="H203" s="160"/>
      <c r="I203" s="160"/>
      <c r="J203" s="160"/>
      <c r="K203" s="160"/>
      <c r="L203" s="160"/>
      <c r="M203" s="160"/>
      <c r="N203" s="160"/>
      <c r="O203" s="160"/>
      <c r="P203" s="160"/>
      <c r="Q203" s="160"/>
      <c r="R203" s="160"/>
      <c r="S203" s="160"/>
      <c r="T203" s="160"/>
      <c r="U203" s="160"/>
      <c r="V203" s="160"/>
      <c r="W203" s="160"/>
      <c r="X203" s="160"/>
      <c r="Y203" s="151"/>
      <c r="Z203" s="151"/>
      <c r="AA203" s="151"/>
      <c r="AB203" s="151"/>
      <c r="AC203" s="151"/>
      <c r="AD203" s="151"/>
      <c r="AE203" s="151"/>
      <c r="AF203" s="151"/>
      <c r="AG203" s="151" t="s">
        <v>112</v>
      </c>
      <c r="AH203" s="151"/>
      <c r="AI203" s="151"/>
      <c r="AJ203" s="151"/>
      <c r="AK203" s="151"/>
      <c r="AL203" s="151"/>
      <c r="AM203" s="151"/>
      <c r="AN203" s="151"/>
      <c r="AO203" s="151"/>
      <c r="AP203" s="151"/>
      <c r="AQ203" s="151"/>
      <c r="AR203" s="151"/>
      <c r="AS203" s="151"/>
      <c r="AT203" s="151"/>
      <c r="AU203" s="151"/>
      <c r="AV203" s="151"/>
      <c r="AW203" s="151"/>
      <c r="AX203" s="151"/>
      <c r="AY203" s="151"/>
      <c r="AZ203" s="151"/>
      <c r="BA203" s="151"/>
      <c r="BB203" s="151"/>
      <c r="BC203" s="151"/>
      <c r="BD203" s="151"/>
      <c r="BE203" s="151"/>
      <c r="BF203" s="151"/>
      <c r="BG203" s="151"/>
      <c r="BH203" s="151"/>
    </row>
    <row r="204" spans="1:60" x14ac:dyDescent="0.2">
      <c r="A204" s="164" t="s">
        <v>98</v>
      </c>
      <c r="B204" s="165" t="s">
        <v>65</v>
      </c>
      <c r="C204" s="179" t="s">
        <v>66</v>
      </c>
      <c r="D204" s="166"/>
      <c r="E204" s="167"/>
      <c r="F204" s="168"/>
      <c r="G204" s="168">
        <f>SUMIF(AG205:AG209,"&lt;&gt;NOR",G205:G209)</f>
        <v>0</v>
      </c>
      <c r="H204" s="168"/>
      <c r="I204" s="168">
        <f>SUM(I205:I209)</f>
        <v>0</v>
      </c>
      <c r="J204" s="168"/>
      <c r="K204" s="168">
        <f>SUM(K205:K209)</f>
        <v>0</v>
      </c>
      <c r="L204" s="168"/>
      <c r="M204" s="168">
        <f>SUM(M205:M209)</f>
        <v>0</v>
      </c>
      <c r="N204" s="168"/>
      <c r="O204" s="168">
        <f>SUM(O205:O209)</f>
        <v>0</v>
      </c>
      <c r="P204" s="168"/>
      <c r="Q204" s="168">
        <f>SUM(Q205:Q209)</f>
        <v>0</v>
      </c>
      <c r="R204" s="168"/>
      <c r="S204" s="168"/>
      <c r="T204" s="169"/>
      <c r="U204" s="163"/>
      <c r="V204" s="163">
        <f>SUM(V205:V209)</f>
        <v>34.5</v>
      </c>
      <c r="W204" s="163"/>
      <c r="X204" s="163"/>
      <c r="AG204" t="s">
        <v>99</v>
      </c>
    </row>
    <row r="205" spans="1:60" outlineLevel="1" x14ac:dyDescent="0.2">
      <c r="A205" s="170">
        <v>40</v>
      </c>
      <c r="B205" s="171" t="s">
        <v>271</v>
      </c>
      <c r="C205" s="180" t="s">
        <v>345</v>
      </c>
      <c r="D205" s="172" t="s">
        <v>237</v>
      </c>
      <c r="E205" s="173">
        <v>70.399000000000001</v>
      </c>
      <c r="F205" s="174"/>
      <c r="G205" s="175">
        <f>ROUND(E205*F205,2)</f>
        <v>0</v>
      </c>
      <c r="H205" s="174"/>
      <c r="I205" s="175">
        <f>ROUND(E205*H205,2)</f>
        <v>0</v>
      </c>
      <c r="J205" s="174"/>
      <c r="K205" s="175">
        <f>ROUND(E205*J205,2)</f>
        <v>0</v>
      </c>
      <c r="L205" s="175">
        <v>21</v>
      </c>
      <c r="M205" s="175">
        <f>G205*(1+L205/100)</f>
        <v>0</v>
      </c>
      <c r="N205" s="175">
        <v>0</v>
      </c>
      <c r="O205" s="175">
        <f>ROUND(E205*N205,2)</f>
        <v>0</v>
      </c>
      <c r="P205" s="175">
        <v>0</v>
      </c>
      <c r="Q205" s="175">
        <f>ROUND(E205*P205,2)</f>
        <v>0</v>
      </c>
      <c r="R205" s="175" t="s">
        <v>255</v>
      </c>
      <c r="S205" s="175" t="s">
        <v>104</v>
      </c>
      <c r="T205" s="176" t="s">
        <v>104</v>
      </c>
      <c r="U205" s="160">
        <v>0.49</v>
      </c>
      <c r="V205" s="160">
        <f>ROUND(E205*U205,2)</f>
        <v>34.5</v>
      </c>
      <c r="W205" s="160"/>
      <c r="X205" s="160" t="s">
        <v>272</v>
      </c>
      <c r="Y205" s="151"/>
      <c r="Z205" s="151"/>
      <c r="AA205" s="151"/>
      <c r="AB205" s="151"/>
      <c r="AC205" s="151"/>
      <c r="AD205" s="151"/>
      <c r="AE205" s="151"/>
      <c r="AF205" s="151"/>
      <c r="AG205" s="151" t="s">
        <v>273</v>
      </c>
      <c r="AH205" s="151"/>
      <c r="AI205" s="151"/>
      <c r="AJ205" s="151"/>
      <c r="AK205" s="151"/>
      <c r="AL205" s="151"/>
      <c r="AM205" s="151"/>
      <c r="AN205" s="151"/>
      <c r="AO205" s="151"/>
      <c r="AP205" s="151"/>
      <c r="AQ205" s="151"/>
      <c r="AR205" s="151"/>
      <c r="AS205" s="151"/>
      <c r="AT205" s="151"/>
      <c r="AU205" s="151"/>
      <c r="AV205" s="151"/>
      <c r="AW205" s="151"/>
      <c r="AX205" s="151"/>
      <c r="AY205" s="151"/>
      <c r="AZ205" s="151"/>
      <c r="BA205" s="151"/>
      <c r="BB205" s="151"/>
      <c r="BC205" s="151"/>
      <c r="BD205" s="151"/>
      <c r="BE205" s="151"/>
      <c r="BF205" s="151"/>
      <c r="BG205" s="151"/>
      <c r="BH205" s="151"/>
    </row>
    <row r="206" spans="1:60" outlineLevel="1" x14ac:dyDescent="0.2">
      <c r="A206" s="158"/>
      <c r="B206" s="159"/>
      <c r="C206" s="242"/>
      <c r="D206" s="243"/>
      <c r="E206" s="243"/>
      <c r="F206" s="243"/>
      <c r="G206" s="243"/>
      <c r="H206" s="160"/>
      <c r="I206" s="160"/>
      <c r="J206" s="160"/>
      <c r="K206" s="160"/>
      <c r="L206" s="160"/>
      <c r="M206" s="160"/>
      <c r="N206" s="160"/>
      <c r="O206" s="160"/>
      <c r="P206" s="160"/>
      <c r="Q206" s="160"/>
      <c r="R206" s="160"/>
      <c r="S206" s="160"/>
      <c r="T206" s="160"/>
      <c r="U206" s="160"/>
      <c r="V206" s="160"/>
      <c r="W206" s="160"/>
      <c r="X206" s="160"/>
      <c r="Y206" s="151"/>
      <c r="Z206" s="151"/>
      <c r="AA206" s="151"/>
      <c r="AB206" s="151"/>
      <c r="AC206" s="151"/>
      <c r="AD206" s="151"/>
      <c r="AE206" s="151"/>
      <c r="AF206" s="151"/>
      <c r="AG206" s="151" t="s">
        <v>112</v>
      </c>
      <c r="AH206" s="151"/>
      <c r="AI206" s="151"/>
      <c r="AJ206" s="151"/>
      <c r="AK206" s="151"/>
      <c r="AL206" s="151"/>
      <c r="AM206" s="151"/>
      <c r="AN206" s="151"/>
      <c r="AO206" s="151"/>
      <c r="AP206" s="151"/>
      <c r="AQ206" s="151"/>
      <c r="AR206" s="151"/>
      <c r="AS206" s="151"/>
      <c r="AT206" s="151"/>
      <c r="AU206" s="151"/>
      <c r="AV206" s="151"/>
      <c r="AW206" s="151"/>
      <c r="AX206" s="151"/>
      <c r="AY206" s="151"/>
      <c r="AZ206" s="151"/>
      <c r="BA206" s="151"/>
      <c r="BB206" s="151"/>
      <c r="BC206" s="151"/>
      <c r="BD206" s="151"/>
      <c r="BE206" s="151"/>
      <c r="BF206" s="151"/>
      <c r="BG206" s="151"/>
      <c r="BH206" s="151"/>
    </row>
    <row r="207" spans="1:60" outlineLevel="1" x14ac:dyDescent="0.2">
      <c r="A207" s="158"/>
      <c r="B207" s="159"/>
      <c r="C207" s="242"/>
      <c r="D207" s="243"/>
      <c r="E207" s="243"/>
      <c r="F207" s="243"/>
      <c r="G207" s="243"/>
      <c r="H207" s="160"/>
      <c r="I207" s="160"/>
      <c r="J207" s="160"/>
      <c r="K207" s="160"/>
      <c r="L207" s="160"/>
      <c r="M207" s="160"/>
      <c r="N207" s="160"/>
      <c r="O207" s="160"/>
      <c r="P207" s="160"/>
      <c r="Q207" s="160"/>
      <c r="R207" s="160"/>
      <c r="S207" s="160"/>
      <c r="T207" s="160"/>
      <c r="U207" s="160"/>
      <c r="V207" s="160"/>
      <c r="W207" s="160"/>
      <c r="X207" s="160"/>
      <c r="Y207" s="151"/>
      <c r="Z207" s="151"/>
      <c r="AA207" s="151"/>
      <c r="AB207" s="151"/>
      <c r="AC207" s="151"/>
      <c r="AD207" s="151"/>
      <c r="AE207" s="151"/>
      <c r="AF207" s="151"/>
      <c r="AG207" s="151" t="s">
        <v>112</v>
      </c>
      <c r="AH207" s="151"/>
      <c r="AI207" s="151"/>
      <c r="AJ207" s="151"/>
      <c r="AK207" s="151"/>
      <c r="AL207" s="151"/>
      <c r="AM207" s="151"/>
      <c r="AN207" s="151"/>
      <c r="AO207" s="151"/>
      <c r="AP207" s="151"/>
      <c r="AQ207" s="151"/>
      <c r="AR207" s="151"/>
      <c r="AS207" s="151"/>
      <c r="AT207" s="151"/>
      <c r="AU207" s="151"/>
      <c r="AV207" s="151"/>
      <c r="AW207" s="151"/>
      <c r="AX207" s="151"/>
      <c r="AY207" s="151"/>
      <c r="AZ207" s="151"/>
      <c r="BA207" s="151"/>
      <c r="BB207" s="151"/>
      <c r="BC207" s="151"/>
      <c r="BD207" s="151"/>
      <c r="BE207" s="151"/>
      <c r="BF207" s="151"/>
      <c r="BG207" s="151"/>
      <c r="BH207" s="151"/>
    </row>
    <row r="208" spans="1:60" outlineLevel="1" x14ac:dyDescent="0.2">
      <c r="A208" s="170">
        <v>42</v>
      </c>
      <c r="B208" s="171" t="s">
        <v>274</v>
      </c>
      <c r="C208" s="180" t="s">
        <v>275</v>
      </c>
      <c r="D208" s="172" t="s">
        <v>237</v>
      </c>
      <c r="E208" s="173">
        <v>70.399000000000001</v>
      </c>
      <c r="F208" s="174"/>
      <c r="G208" s="175">
        <f>ROUND(E208*F208,2)</f>
        <v>0</v>
      </c>
      <c r="H208" s="174"/>
      <c r="I208" s="175">
        <f>ROUND(E208*H208,2)</f>
        <v>0</v>
      </c>
      <c r="J208" s="174"/>
      <c r="K208" s="175">
        <f>ROUND(E208*J208,2)</f>
        <v>0</v>
      </c>
      <c r="L208" s="175">
        <v>21</v>
      </c>
      <c r="M208" s="175">
        <f>G208*(1+L208/100)</f>
        <v>0</v>
      </c>
      <c r="N208" s="175">
        <v>0</v>
      </c>
      <c r="O208" s="175">
        <f>ROUND(E208*N208,2)</f>
        <v>0</v>
      </c>
      <c r="P208" s="175">
        <v>0</v>
      </c>
      <c r="Q208" s="175">
        <f>ROUND(E208*P208,2)</f>
        <v>0</v>
      </c>
      <c r="R208" s="175" t="s">
        <v>255</v>
      </c>
      <c r="S208" s="175" t="s">
        <v>276</v>
      </c>
      <c r="T208" s="176" t="s">
        <v>276</v>
      </c>
      <c r="U208" s="160">
        <v>0</v>
      </c>
      <c r="V208" s="160">
        <f>ROUND(E208*U208,2)</f>
        <v>0</v>
      </c>
      <c r="W208" s="160"/>
      <c r="X208" s="160" t="s">
        <v>272</v>
      </c>
      <c r="Y208" s="151"/>
      <c r="Z208" s="151"/>
      <c r="AA208" s="151"/>
      <c r="AB208" s="151"/>
      <c r="AC208" s="151"/>
      <c r="AD208" s="151"/>
      <c r="AE208" s="151"/>
      <c r="AF208" s="151"/>
      <c r="AG208" s="151" t="s">
        <v>273</v>
      </c>
      <c r="AH208" s="151"/>
      <c r="AI208" s="151"/>
      <c r="AJ208" s="151"/>
      <c r="AK208" s="151"/>
      <c r="AL208" s="151"/>
      <c r="AM208" s="151"/>
      <c r="AN208" s="151"/>
      <c r="AO208" s="151"/>
      <c r="AP208" s="151"/>
      <c r="AQ208" s="151"/>
      <c r="AR208" s="151"/>
      <c r="AS208" s="151"/>
      <c r="AT208" s="151"/>
      <c r="AU208" s="151"/>
      <c r="AV208" s="151"/>
      <c r="AW208" s="151"/>
      <c r="AX208" s="151"/>
      <c r="AY208" s="151"/>
      <c r="AZ208" s="151"/>
      <c r="BA208" s="151"/>
      <c r="BB208" s="151"/>
      <c r="BC208" s="151"/>
      <c r="BD208" s="151"/>
      <c r="BE208" s="151"/>
      <c r="BF208" s="151"/>
      <c r="BG208" s="151"/>
      <c r="BH208" s="151"/>
    </row>
    <row r="209" spans="1:60" outlineLevel="1" x14ac:dyDescent="0.2">
      <c r="A209" s="158"/>
      <c r="B209" s="159"/>
      <c r="C209" s="242"/>
      <c r="D209" s="243"/>
      <c r="E209" s="243"/>
      <c r="F209" s="243"/>
      <c r="G209" s="243"/>
      <c r="H209" s="160"/>
      <c r="I209" s="160"/>
      <c r="J209" s="160"/>
      <c r="K209" s="160"/>
      <c r="L209" s="160"/>
      <c r="M209" s="160"/>
      <c r="N209" s="160"/>
      <c r="O209" s="160"/>
      <c r="P209" s="160"/>
      <c r="Q209" s="160"/>
      <c r="R209" s="160"/>
      <c r="S209" s="160"/>
      <c r="T209" s="160"/>
      <c r="U209" s="160"/>
      <c r="V209" s="160"/>
      <c r="W209" s="160"/>
      <c r="X209" s="160"/>
      <c r="Y209" s="151"/>
      <c r="Z209" s="151"/>
      <c r="AA209" s="151"/>
      <c r="AB209" s="151"/>
      <c r="AC209" s="151"/>
      <c r="AD209" s="151"/>
      <c r="AE209" s="151"/>
      <c r="AF209" s="151"/>
      <c r="AG209" s="151" t="s">
        <v>112</v>
      </c>
      <c r="AH209" s="151"/>
      <c r="AI209" s="151"/>
      <c r="AJ209" s="151"/>
      <c r="AK209" s="151"/>
      <c r="AL209" s="151"/>
      <c r="AM209" s="151"/>
      <c r="AN209" s="151"/>
      <c r="AO209" s="151"/>
      <c r="AP209" s="151"/>
      <c r="AQ209" s="151"/>
      <c r="AR209" s="151"/>
      <c r="AS209" s="151"/>
      <c r="AT209" s="151"/>
      <c r="AU209" s="151"/>
      <c r="AV209" s="151"/>
      <c r="AW209" s="151"/>
      <c r="AX209" s="151"/>
      <c r="AY209" s="151"/>
      <c r="AZ209" s="151"/>
      <c r="BA209" s="151"/>
      <c r="BB209" s="151"/>
      <c r="BC209" s="151"/>
      <c r="BD209" s="151"/>
      <c r="BE209" s="151"/>
      <c r="BF209" s="151"/>
      <c r="BG209" s="151"/>
      <c r="BH209" s="151"/>
    </row>
    <row r="210" spans="1:60" x14ac:dyDescent="0.2">
      <c r="A210" s="3"/>
      <c r="B210" s="4"/>
      <c r="C210" s="182"/>
      <c r="D210" s="6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AE210">
        <v>15</v>
      </c>
      <c r="AF210">
        <v>21</v>
      </c>
      <c r="AG210" t="s">
        <v>85</v>
      </c>
    </row>
    <row r="211" spans="1:60" x14ac:dyDescent="0.2">
      <c r="A211" s="154"/>
      <c r="B211" s="155" t="s">
        <v>29</v>
      </c>
      <c r="C211" s="183"/>
      <c r="D211" s="156"/>
      <c r="E211" s="157"/>
      <c r="F211" s="157"/>
      <c r="G211" s="178">
        <f>G8+G99+G134+G178+G191+G195+G204</f>
        <v>0</v>
      </c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AE211">
        <f>SUMIF(L7:L209,AE210,G7:G209)</f>
        <v>0</v>
      </c>
      <c r="AF211">
        <f>SUMIF(L7:L209,AF210,G7:G209)</f>
        <v>0</v>
      </c>
      <c r="AG211" t="s">
        <v>277</v>
      </c>
    </row>
    <row r="212" spans="1:60" x14ac:dyDescent="0.2">
      <c r="A212" s="257" t="s">
        <v>278</v>
      </c>
      <c r="B212" s="257"/>
      <c r="C212" s="182"/>
      <c r="D212" s="6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60" x14ac:dyDescent="0.2">
      <c r="A213" s="3"/>
      <c r="B213" s="4" t="s">
        <v>279</v>
      </c>
      <c r="C213" s="182" t="s">
        <v>280</v>
      </c>
      <c r="D213" s="6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AG213" t="s">
        <v>281</v>
      </c>
    </row>
    <row r="214" spans="1:60" x14ac:dyDescent="0.2">
      <c r="A214" s="3"/>
      <c r="B214" s="4" t="s">
        <v>282</v>
      </c>
      <c r="C214" s="182" t="s">
        <v>283</v>
      </c>
      <c r="D214" s="6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AG214" t="s">
        <v>284</v>
      </c>
    </row>
    <row r="215" spans="1:60" x14ac:dyDescent="0.2">
      <c r="A215" s="3"/>
      <c r="B215" s="4"/>
      <c r="C215" s="182" t="s">
        <v>285</v>
      </c>
      <c r="D215" s="6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AG215" t="s">
        <v>286</v>
      </c>
    </row>
    <row r="216" spans="1:60" x14ac:dyDescent="0.2">
      <c r="A216" s="3"/>
      <c r="B216" s="4"/>
      <c r="C216" s="182"/>
      <c r="D216" s="6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60" x14ac:dyDescent="0.2">
      <c r="C217" s="184"/>
      <c r="D217" s="10"/>
      <c r="AG217" t="s">
        <v>287</v>
      </c>
    </row>
    <row r="218" spans="1:60" x14ac:dyDescent="0.2">
      <c r="D218" s="10"/>
    </row>
    <row r="219" spans="1:60" x14ac:dyDescent="0.2">
      <c r="D219" s="10"/>
    </row>
    <row r="220" spans="1:60" x14ac:dyDescent="0.2">
      <c r="D220" s="10"/>
    </row>
    <row r="221" spans="1:60" x14ac:dyDescent="0.2">
      <c r="D221" s="10"/>
    </row>
    <row r="222" spans="1:60" x14ac:dyDescent="0.2">
      <c r="D222" s="10"/>
    </row>
    <row r="223" spans="1:60" x14ac:dyDescent="0.2">
      <c r="D223" s="10"/>
    </row>
    <row r="224" spans="1:60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</sheetData>
  <mergeCells count="72">
    <mergeCell ref="A212:B212"/>
    <mergeCell ref="C10:G10"/>
    <mergeCell ref="C13:G13"/>
    <mergeCell ref="C18:G18"/>
    <mergeCell ref="C23:G23"/>
    <mergeCell ref="C27:G27"/>
    <mergeCell ref="C43:G43"/>
    <mergeCell ref="C32:G32"/>
    <mergeCell ref="C34:G34"/>
    <mergeCell ref="C38:G38"/>
    <mergeCell ref="C40:G40"/>
    <mergeCell ref="C76:G76"/>
    <mergeCell ref="C45:G45"/>
    <mergeCell ref="C47:G47"/>
    <mergeCell ref="C49:G49"/>
    <mergeCell ref="C52:G52"/>
    <mergeCell ref="A1:G1"/>
    <mergeCell ref="C2:G2"/>
    <mergeCell ref="C3:G3"/>
    <mergeCell ref="C4:G4"/>
    <mergeCell ref="C29:G29"/>
    <mergeCell ref="C54:G54"/>
    <mergeCell ref="C61:G61"/>
    <mergeCell ref="C63:G63"/>
    <mergeCell ref="C66:G66"/>
    <mergeCell ref="C69:G69"/>
    <mergeCell ref="C71:G71"/>
    <mergeCell ref="C73:G73"/>
    <mergeCell ref="C105:G105"/>
    <mergeCell ref="C78:G78"/>
    <mergeCell ref="C81:G81"/>
    <mergeCell ref="C83:G83"/>
    <mergeCell ref="C84:G84"/>
    <mergeCell ref="C87:G87"/>
    <mergeCell ref="C89:G89"/>
    <mergeCell ref="C92:G92"/>
    <mergeCell ref="C94:G94"/>
    <mergeCell ref="C95:G95"/>
    <mergeCell ref="C98:G98"/>
    <mergeCell ref="C102:G102"/>
    <mergeCell ref="C148:G148"/>
    <mergeCell ref="C108:G108"/>
    <mergeCell ref="C112:G112"/>
    <mergeCell ref="C114:G114"/>
    <mergeCell ref="C119:G119"/>
    <mergeCell ref="C121:G121"/>
    <mergeCell ref="C125:G125"/>
    <mergeCell ref="C129:G129"/>
    <mergeCell ref="C133:G133"/>
    <mergeCell ref="C136:G136"/>
    <mergeCell ref="C143:G143"/>
    <mergeCell ref="C145:G145"/>
    <mergeCell ref="C187:G187"/>
    <mergeCell ref="C150:G150"/>
    <mergeCell ref="C153:G153"/>
    <mergeCell ref="C156:G156"/>
    <mergeCell ref="C161:G161"/>
    <mergeCell ref="C165:G165"/>
    <mergeCell ref="C169:G169"/>
    <mergeCell ref="C173:G173"/>
    <mergeCell ref="C177:G177"/>
    <mergeCell ref="C180:G180"/>
    <mergeCell ref="C181:G181"/>
    <mergeCell ref="C185:G185"/>
    <mergeCell ref="C207:G207"/>
    <mergeCell ref="C209:G209"/>
    <mergeCell ref="C190:G190"/>
    <mergeCell ref="C193:G193"/>
    <mergeCell ref="C194:G194"/>
    <mergeCell ref="C197:G197"/>
    <mergeCell ref="C203:G203"/>
    <mergeCell ref="C206:G206"/>
  </mergeCells>
  <pageMargins left="0.59055118110236204" right="0.196850393700787" top="0.75" bottom="0.75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7"/>
  <sheetViews>
    <sheetView workbookViewId="0">
      <pane ySplit="7" topLeftCell="A8" activePane="bottomLeft" state="frozen"/>
      <selection pane="bottomLeft" activeCell="F50" sqref="F50"/>
    </sheetView>
  </sheetViews>
  <sheetFormatPr defaultRowHeight="12.75" outlineLevelRow="1" x14ac:dyDescent="0.2"/>
  <cols>
    <col min="1" max="1" width="3.42578125" customWidth="1"/>
    <col min="2" max="2" width="12.5703125" style="125" customWidth="1"/>
    <col min="3" max="3" width="63.28515625" style="12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0" t="s">
        <v>71</v>
      </c>
      <c r="B1" s="250"/>
      <c r="C1" s="250"/>
      <c r="D1" s="250"/>
      <c r="E1" s="250"/>
      <c r="F1" s="250"/>
      <c r="G1" s="250"/>
      <c r="AG1" t="s">
        <v>72</v>
      </c>
    </row>
    <row r="2" spans="1:60" ht="24.95" customHeight="1" x14ac:dyDescent="0.2">
      <c r="A2" s="143" t="s">
        <v>7</v>
      </c>
      <c r="B2" s="49" t="s">
        <v>41</v>
      </c>
      <c r="C2" s="251" t="s">
        <v>42</v>
      </c>
      <c r="D2" s="252"/>
      <c r="E2" s="252"/>
      <c r="F2" s="252"/>
      <c r="G2" s="253"/>
      <c r="AG2" t="s">
        <v>73</v>
      </c>
    </row>
    <row r="3" spans="1:60" ht="24.95" customHeight="1" x14ac:dyDescent="0.2">
      <c r="A3" s="143" t="s">
        <v>8</v>
      </c>
      <c r="B3" s="49" t="s">
        <v>45</v>
      </c>
      <c r="C3" s="251" t="s">
        <v>46</v>
      </c>
      <c r="D3" s="252"/>
      <c r="E3" s="252"/>
      <c r="F3" s="252"/>
      <c r="G3" s="253"/>
      <c r="AC3" s="125" t="s">
        <v>74</v>
      </c>
      <c r="AG3" t="s">
        <v>75</v>
      </c>
    </row>
    <row r="4" spans="1:60" ht="24.95" customHeight="1" x14ac:dyDescent="0.2">
      <c r="A4" s="144" t="s">
        <v>9</v>
      </c>
      <c r="B4" s="145" t="s">
        <v>47</v>
      </c>
      <c r="C4" s="254" t="s">
        <v>48</v>
      </c>
      <c r="D4" s="255"/>
      <c r="E4" s="255"/>
      <c r="F4" s="255"/>
      <c r="G4" s="256"/>
      <c r="AG4" t="s">
        <v>76</v>
      </c>
    </row>
    <row r="5" spans="1:60" x14ac:dyDescent="0.2">
      <c r="D5" s="10"/>
    </row>
    <row r="6" spans="1:60" ht="38.25" x14ac:dyDescent="0.2">
      <c r="A6" s="147" t="s">
        <v>77</v>
      </c>
      <c r="B6" s="149" t="s">
        <v>78</v>
      </c>
      <c r="C6" s="149" t="s">
        <v>79</v>
      </c>
      <c r="D6" s="148" t="s">
        <v>80</v>
      </c>
      <c r="E6" s="147" t="s">
        <v>81</v>
      </c>
      <c r="F6" s="146" t="s">
        <v>82</v>
      </c>
      <c r="G6" s="147" t="s">
        <v>29</v>
      </c>
      <c r="H6" s="150" t="s">
        <v>30</v>
      </c>
      <c r="I6" s="150" t="s">
        <v>83</v>
      </c>
      <c r="J6" s="150" t="s">
        <v>31</v>
      </c>
      <c r="K6" s="150" t="s">
        <v>84</v>
      </c>
      <c r="L6" s="150" t="s">
        <v>85</v>
      </c>
      <c r="M6" s="150" t="s">
        <v>86</v>
      </c>
      <c r="N6" s="150" t="s">
        <v>87</v>
      </c>
      <c r="O6" s="150" t="s">
        <v>88</v>
      </c>
      <c r="P6" s="150" t="s">
        <v>89</v>
      </c>
      <c r="Q6" s="150" t="s">
        <v>90</v>
      </c>
      <c r="R6" s="150" t="s">
        <v>91</v>
      </c>
      <c r="S6" s="150" t="s">
        <v>92</v>
      </c>
      <c r="T6" s="150" t="s">
        <v>93</v>
      </c>
      <c r="U6" s="150" t="s">
        <v>94</v>
      </c>
      <c r="V6" s="150" t="s">
        <v>95</v>
      </c>
      <c r="W6" s="150" t="s">
        <v>96</v>
      </c>
      <c r="X6" s="150" t="s">
        <v>97</v>
      </c>
    </row>
    <row r="7" spans="1:60" hidden="1" x14ac:dyDescent="0.2">
      <c r="A7" s="3"/>
      <c r="B7" s="4"/>
      <c r="C7" s="4"/>
      <c r="D7" s="6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</row>
    <row r="8" spans="1:60" x14ac:dyDescent="0.2">
      <c r="A8" s="164" t="s">
        <v>98</v>
      </c>
      <c r="B8" s="165" t="s">
        <v>68</v>
      </c>
      <c r="C8" s="179" t="s">
        <v>27</v>
      </c>
      <c r="D8" s="166"/>
      <c r="E8" s="167"/>
      <c r="F8" s="168"/>
      <c r="G8" s="168">
        <f>SUMIF(AG9:AG27,"&lt;&gt;NOR",G9:G27)</f>
        <v>0</v>
      </c>
      <c r="H8" s="168"/>
      <c r="I8" s="168">
        <f>SUM(I9:I27)</f>
        <v>0</v>
      </c>
      <c r="J8" s="168"/>
      <c r="K8" s="168">
        <f>SUM(K9:K27)</f>
        <v>0</v>
      </c>
      <c r="L8" s="168"/>
      <c r="M8" s="168">
        <f>SUM(M9:M27)</f>
        <v>0</v>
      </c>
      <c r="N8" s="168"/>
      <c r="O8" s="168">
        <f>SUM(O9:O27)</f>
        <v>0</v>
      </c>
      <c r="P8" s="168"/>
      <c r="Q8" s="168">
        <f>SUM(Q9:Q27)</f>
        <v>0</v>
      </c>
      <c r="R8" s="168"/>
      <c r="S8" s="168"/>
      <c r="T8" s="169"/>
      <c r="U8" s="163"/>
      <c r="V8" s="163">
        <f>SUM(V9:V27)</f>
        <v>0</v>
      </c>
      <c r="W8" s="163"/>
      <c r="X8" s="163"/>
      <c r="AG8" t="s">
        <v>99</v>
      </c>
    </row>
    <row r="9" spans="1:60" outlineLevel="1" x14ac:dyDescent="0.2">
      <c r="A9" s="170">
        <v>1</v>
      </c>
      <c r="B9" s="171" t="s">
        <v>288</v>
      </c>
      <c r="C9" s="180" t="s">
        <v>289</v>
      </c>
      <c r="D9" s="172" t="s">
        <v>290</v>
      </c>
      <c r="E9" s="173">
        <v>1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21</v>
      </c>
      <c r="M9" s="175">
        <f>G9*(1+L9/100)</f>
        <v>0</v>
      </c>
      <c r="N9" s="175">
        <v>0</v>
      </c>
      <c r="O9" s="175">
        <f>ROUND(E9*N9,2)</f>
        <v>0</v>
      </c>
      <c r="P9" s="175">
        <v>0</v>
      </c>
      <c r="Q9" s="175">
        <f>ROUND(E9*P9,2)</f>
        <v>0</v>
      </c>
      <c r="R9" s="175"/>
      <c r="S9" s="175" t="s">
        <v>291</v>
      </c>
      <c r="T9" s="176" t="s">
        <v>292</v>
      </c>
      <c r="U9" s="160">
        <v>0</v>
      </c>
      <c r="V9" s="160">
        <f>ROUND(E9*U9,2)</f>
        <v>0</v>
      </c>
      <c r="W9" s="160"/>
      <c r="X9" s="160" t="s">
        <v>105</v>
      </c>
      <c r="Y9" s="151"/>
      <c r="Z9" s="151"/>
      <c r="AA9" s="151"/>
      <c r="AB9" s="151"/>
      <c r="AC9" s="151"/>
      <c r="AD9" s="151"/>
      <c r="AE9" s="151"/>
      <c r="AF9" s="151"/>
      <c r="AG9" s="151" t="s">
        <v>293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5.5" customHeight="1" outlineLevel="1" x14ac:dyDescent="0.2">
      <c r="A10" s="158"/>
      <c r="B10" s="159"/>
      <c r="C10" s="258" t="s">
        <v>321</v>
      </c>
      <c r="D10" s="259"/>
      <c r="E10" s="259"/>
      <c r="F10" s="259"/>
      <c r="G10" s="259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151"/>
      <c r="Z10" s="151"/>
      <c r="AA10" s="151"/>
      <c r="AB10" s="151"/>
      <c r="AC10" s="151"/>
      <c r="AD10" s="151"/>
      <c r="AE10" s="151"/>
      <c r="AF10" s="151"/>
      <c r="AG10" s="151" t="s">
        <v>178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77" t="str">
        <f>C10</f>
        <v>Geodetické vytyčení staveniště, vytyčení výškových a polohových bodů stavby, zaměření inženýrských sití  vč. zaměření skutečného provedení stavby se zákresem do katastrální mapy.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5"/>
      <c r="D11" s="186"/>
      <c r="E11" s="186"/>
      <c r="F11" s="186"/>
      <c r="G11" s="186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77"/>
      <c r="BB11" s="151"/>
      <c r="BC11" s="151"/>
      <c r="BD11" s="151"/>
      <c r="BE11" s="151"/>
      <c r="BF11" s="151"/>
      <c r="BG11" s="151"/>
      <c r="BH11" s="151"/>
    </row>
    <row r="12" spans="1:60" ht="12.75" customHeight="1" outlineLevel="1" x14ac:dyDescent="0.2">
      <c r="A12" s="170">
        <v>2</v>
      </c>
      <c r="B12" s="171" t="s">
        <v>318</v>
      </c>
      <c r="C12" s="180" t="s">
        <v>319</v>
      </c>
      <c r="D12" s="172" t="s">
        <v>290</v>
      </c>
      <c r="E12" s="173">
        <v>1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21</v>
      </c>
      <c r="M12" s="175">
        <f>G12*(1+L12/100)</f>
        <v>0</v>
      </c>
      <c r="N12" s="175">
        <v>0</v>
      </c>
      <c r="O12" s="175">
        <f>ROUND(E12*N12,2)</f>
        <v>0</v>
      </c>
      <c r="P12" s="175">
        <v>0</v>
      </c>
      <c r="Q12" s="175">
        <f>ROUND(E12*P12,2)</f>
        <v>0</v>
      </c>
      <c r="R12" s="175"/>
      <c r="S12" s="175" t="s">
        <v>291</v>
      </c>
      <c r="T12" s="160"/>
      <c r="U12" s="160"/>
      <c r="V12" s="160"/>
      <c r="W12" s="160"/>
      <c r="X12" s="160"/>
      <c r="Y12" s="151"/>
      <c r="Z12" s="151"/>
      <c r="AA12" s="151"/>
      <c r="AB12" s="151"/>
      <c r="AC12" s="151"/>
      <c r="AD12" s="151"/>
      <c r="AE12" s="151"/>
      <c r="AF12" s="151"/>
      <c r="AG12" s="151" t="s">
        <v>178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12.75" customHeight="1" outlineLevel="1" x14ac:dyDescent="0.2">
      <c r="A13" s="158"/>
      <c r="B13" s="159"/>
      <c r="C13" s="258" t="s">
        <v>320</v>
      </c>
      <c r="D13" s="259"/>
      <c r="E13" s="259"/>
      <c r="F13" s="259"/>
      <c r="G13" s="259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51"/>
      <c r="Z13" s="151"/>
      <c r="AA13" s="151"/>
      <c r="AB13" s="151"/>
      <c r="AC13" s="151"/>
      <c r="AD13" s="151"/>
      <c r="AE13" s="151"/>
      <c r="AF13" s="151"/>
      <c r="AG13" s="151" t="s">
        <v>112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5"/>
      <c r="D14" s="186"/>
      <c r="E14" s="186"/>
      <c r="F14" s="186"/>
      <c r="G14" s="186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0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70">
        <v>3</v>
      </c>
      <c r="B15" s="171" t="s">
        <v>294</v>
      </c>
      <c r="C15" s="180" t="s">
        <v>295</v>
      </c>
      <c r="D15" s="172" t="s">
        <v>290</v>
      </c>
      <c r="E15" s="173">
        <v>1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21</v>
      </c>
      <c r="M15" s="175">
        <f>G15*(1+L15/100)</f>
        <v>0</v>
      </c>
      <c r="N15" s="175">
        <v>0</v>
      </c>
      <c r="O15" s="175">
        <f>ROUND(E15*N15,2)</f>
        <v>0</v>
      </c>
      <c r="P15" s="175">
        <v>0</v>
      </c>
      <c r="Q15" s="175">
        <f>ROUND(E15*P15,2)</f>
        <v>0</v>
      </c>
      <c r="R15" s="175"/>
      <c r="S15" s="175" t="s">
        <v>291</v>
      </c>
      <c r="T15" s="176" t="s">
        <v>292</v>
      </c>
      <c r="U15" s="160">
        <v>0</v>
      </c>
      <c r="V15" s="160">
        <f>ROUND(E15*U15,2)</f>
        <v>0</v>
      </c>
      <c r="W15" s="160"/>
      <c r="X15" s="160" t="s">
        <v>105</v>
      </c>
      <c r="Y15" s="151"/>
      <c r="Z15" s="151"/>
      <c r="AA15" s="151"/>
      <c r="AB15" s="151"/>
      <c r="AC15" s="151"/>
      <c r="AD15" s="151"/>
      <c r="AE15" s="151"/>
      <c r="AF15" s="151"/>
      <c r="AG15" s="151" t="s">
        <v>293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33.75" outlineLevel="1" x14ac:dyDescent="0.2">
      <c r="A16" s="158"/>
      <c r="B16" s="159"/>
      <c r="C16" s="258" t="s">
        <v>296</v>
      </c>
      <c r="D16" s="259"/>
      <c r="E16" s="259"/>
      <c r="F16" s="259"/>
      <c r="G16" s="259"/>
      <c r="H16" s="160"/>
      <c r="I16" s="160"/>
      <c r="J16" s="160"/>
      <c r="K16" s="160"/>
      <c r="L16" s="160"/>
      <c r="M16" s="160"/>
      <c r="N16" s="160"/>
      <c r="O16" s="160"/>
      <c r="P16" s="160"/>
      <c r="Q16" s="160"/>
      <c r="R16" s="160"/>
      <c r="S16" s="160"/>
      <c r="T16" s="160"/>
      <c r="U16" s="160"/>
      <c r="V16" s="160"/>
      <c r="W16" s="160"/>
      <c r="X16" s="160"/>
      <c r="Y16" s="151"/>
      <c r="Z16" s="151"/>
      <c r="AA16" s="151"/>
      <c r="AB16" s="151"/>
      <c r="AC16" s="151"/>
      <c r="AD16" s="151"/>
      <c r="AE16" s="151"/>
      <c r="AF16" s="151"/>
      <c r="AG16" s="151" t="s">
        <v>178</v>
      </c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77" t="str">
        <f>C16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v>
      </c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58"/>
      <c r="B17" s="159"/>
      <c r="C17" s="248" t="s">
        <v>297</v>
      </c>
      <c r="D17" s="249"/>
      <c r="E17" s="249"/>
      <c r="F17" s="249"/>
      <c r="G17" s="249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51"/>
      <c r="Z17" s="151"/>
      <c r="AA17" s="151"/>
      <c r="AB17" s="151"/>
      <c r="AC17" s="151"/>
      <c r="AD17" s="151"/>
      <c r="AE17" s="151"/>
      <c r="AF17" s="151"/>
      <c r="AG17" s="151" t="s">
        <v>178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77" t="str">
        <f>C17</f>
        <v>ochrany sousedních pozemků a objektů vč.stromů ap., objektů a zařízení pro zajištění organizace a bezpečnosti provozu sídliště vozidel i pěších v průběhu stavby, bezpečnost a ochranu zdraví na staveništi, ap.</v>
      </c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244"/>
      <c r="D18" s="245"/>
      <c r="E18" s="245"/>
      <c r="F18" s="245"/>
      <c r="G18" s="245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51"/>
      <c r="Z18" s="151"/>
      <c r="AA18" s="151"/>
      <c r="AB18" s="151"/>
      <c r="AC18" s="151"/>
      <c r="AD18" s="151"/>
      <c r="AE18" s="151"/>
      <c r="AF18" s="151"/>
      <c r="AG18" s="151" t="s">
        <v>112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70">
        <v>4</v>
      </c>
      <c r="B19" s="171" t="s">
        <v>298</v>
      </c>
      <c r="C19" s="180" t="s">
        <v>299</v>
      </c>
      <c r="D19" s="172" t="s">
        <v>290</v>
      </c>
      <c r="E19" s="173">
        <v>1</v>
      </c>
      <c r="F19" s="174"/>
      <c r="G19" s="175">
        <f>ROUND(E19*F19,2)</f>
        <v>0</v>
      </c>
      <c r="H19" s="174"/>
      <c r="I19" s="175">
        <f>ROUND(E19*H19,2)</f>
        <v>0</v>
      </c>
      <c r="J19" s="174"/>
      <c r="K19" s="175">
        <f>ROUND(E19*J19,2)</f>
        <v>0</v>
      </c>
      <c r="L19" s="175">
        <v>21</v>
      </c>
      <c r="M19" s="175">
        <f>G19*(1+L19/100)</f>
        <v>0</v>
      </c>
      <c r="N19" s="175">
        <v>0</v>
      </c>
      <c r="O19" s="175">
        <f>ROUND(E19*N19,2)</f>
        <v>0</v>
      </c>
      <c r="P19" s="175">
        <v>0</v>
      </c>
      <c r="Q19" s="175">
        <f>ROUND(E19*P19,2)</f>
        <v>0</v>
      </c>
      <c r="R19" s="175"/>
      <c r="S19" s="175" t="s">
        <v>291</v>
      </c>
      <c r="T19" s="176" t="s">
        <v>292</v>
      </c>
      <c r="U19" s="160">
        <v>0</v>
      </c>
      <c r="V19" s="160">
        <f>ROUND(E19*U19,2)</f>
        <v>0</v>
      </c>
      <c r="W19" s="160"/>
      <c r="X19" s="160" t="s">
        <v>105</v>
      </c>
      <c r="Y19" s="151"/>
      <c r="Z19" s="151"/>
      <c r="AA19" s="151"/>
      <c r="AB19" s="151"/>
      <c r="AC19" s="151"/>
      <c r="AD19" s="151"/>
      <c r="AE19" s="151"/>
      <c r="AF19" s="151"/>
      <c r="AG19" s="151" t="s">
        <v>293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33.75" outlineLevel="1" x14ac:dyDescent="0.2">
      <c r="A20" s="158"/>
      <c r="B20" s="159"/>
      <c r="C20" s="258" t="s">
        <v>300</v>
      </c>
      <c r="D20" s="259"/>
      <c r="E20" s="259"/>
      <c r="F20" s="259"/>
      <c r="G20" s="259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51"/>
      <c r="Z20" s="151"/>
      <c r="AA20" s="151"/>
      <c r="AB20" s="151"/>
      <c r="AC20" s="151"/>
      <c r="AD20" s="151"/>
      <c r="AE20" s="151"/>
      <c r="AF20" s="151"/>
      <c r="AG20" s="151" t="s">
        <v>178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77" t="str">
        <f>C20</f>
        <v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v>
      </c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244"/>
      <c r="D21" s="245"/>
      <c r="E21" s="245"/>
      <c r="F21" s="245"/>
      <c r="G21" s="245"/>
      <c r="H21" s="160"/>
      <c r="I21" s="160"/>
      <c r="J21" s="160"/>
      <c r="K21" s="160"/>
      <c r="L21" s="160"/>
      <c r="M21" s="160"/>
      <c r="N21" s="160"/>
      <c r="O21" s="160"/>
      <c r="P21" s="160"/>
      <c r="Q21" s="160"/>
      <c r="R21" s="160"/>
      <c r="S21" s="160"/>
      <c r="T21" s="160"/>
      <c r="U21" s="160"/>
      <c r="V21" s="160"/>
      <c r="W21" s="160"/>
      <c r="X21" s="160"/>
      <c r="Y21" s="151"/>
      <c r="Z21" s="151"/>
      <c r="AA21" s="151"/>
      <c r="AB21" s="151"/>
      <c r="AC21" s="151"/>
      <c r="AD21" s="151"/>
      <c r="AE21" s="151"/>
      <c r="AF21" s="151"/>
      <c r="AG21" s="151" t="s">
        <v>112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70">
        <v>5</v>
      </c>
      <c r="B22" s="171" t="s">
        <v>301</v>
      </c>
      <c r="C22" s="180" t="s">
        <v>302</v>
      </c>
      <c r="D22" s="172" t="s">
        <v>290</v>
      </c>
      <c r="E22" s="173">
        <v>1</v>
      </c>
      <c r="F22" s="174"/>
      <c r="G22" s="175">
        <f>ROUND(E22*F22,2)</f>
        <v>0</v>
      </c>
      <c r="H22" s="174"/>
      <c r="I22" s="175">
        <f>ROUND(E22*H22,2)</f>
        <v>0</v>
      </c>
      <c r="J22" s="174"/>
      <c r="K22" s="175">
        <f>ROUND(E22*J22,2)</f>
        <v>0</v>
      </c>
      <c r="L22" s="175">
        <v>21</v>
      </c>
      <c r="M22" s="175">
        <f>G22*(1+L22/100)</f>
        <v>0</v>
      </c>
      <c r="N22" s="175">
        <v>0</v>
      </c>
      <c r="O22" s="175">
        <f>ROUND(E22*N22,2)</f>
        <v>0</v>
      </c>
      <c r="P22" s="175">
        <v>0</v>
      </c>
      <c r="Q22" s="175">
        <f>ROUND(E22*P22,2)</f>
        <v>0</v>
      </c>
      <c r="R22" s="175"/>
      <c r="S22" s="175" t="s">
        <v>291</v>
      </c>
      <c r="T22" s="176" t="s">
        <v>292</v>
      </c>
      <c r="U22" s="160">
        <v>0</v>
      </c>
      <c r="V22" s="160">
        <f>ROUND(E22*U22,2)</f>
        <v>0</v>
      </c>
      <c r="W22" s="160"/>
      <c r="X22" s="160" t="s">
        <v>105</v>
      </c>
      <c r="Y22" s="151"/>
      <c r="Z22" s="151"/>
      <c r="AA22" s="151"/>
      <c r="AB22" s="151"/>
      <c r="AC22" s="151"/>
      <c r="AD22" s="151"/>
      <c r="AE22" s="151"/>
      <c r="AF22" s="151"/>
      <c r="AG22" s="151" t="s">
        <v>293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33.75" outlineLevel="1" x14ac:dyDescent="0.2">
      <c r="A23" s="158"/>
      <c r="B23" s="159"/>
      <c r="C23" s="258" t="s">
        <v>303</v>
      </c>
      <c r="D23" s="259"/>
      <c r="E23" s="259"/>
      <c r="F23" s="259"/>
      <c r="G23" s="259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51"/>
      <c r="Z23" s="151"/>
      <c r="AA23" s="151"/>
      <c r="AB23" s="151"/>
      <c r="AC23" s="151"/>
      <c r="AD23" s="151"/>
      <c r="AE23" s="151"/>
      <c r="AF23" s="151"/>
      <c r="AG23" s="151" t="s">
        <v>178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77" t="str">
        <f>C23</f>
        <v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v>
      </c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244"/>
      <c r="D24" s="245"/>
      <c r="E24" s="245"/>
      <c r="F24" s="245"/>
      <c r="G24" s="245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160"/>
      <c r="T24" s="160"/>
      <c r="U24" s="160"/>
      <c r="V24" s="160"/>
      <c r="W24" s="160"/>
      <c r="X24" s="160"/>
      <c r="Y24" s="151"/>
      <c r="Z24" s="151"/>
      <c r="AA24" s="151"/>
      <c r="AB24" s="151"/>
      <c r="AC24" s="151"/>
      <c r="AD24" s="151"/>
      <c r="AE24" s="151"/>
      <c r="AF24" s="151"/>
      <c r="AG24" s="151" t="s">
        <v>112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70">
        <v>6</v>
      </c>
      <c r="B25" s="171" t="s">
        <v>304</v>
      </c>
      <c r="C25" s="180" t="s">
        <v>305</v>
      </c>
      <c r="D25" s="172" t="s">
        <v>290</v>
      </c>
      <c r="E25" s="173">
        <v>1</v>
      </c>
      <c r="F25" s="174"/>
      <c r="G25" s="175">
        <f>ROUND(E25*F25,2)</f>
        <v>0</v>
      </c>
      <c r="H25" s="174"/>
      <c r="I25" s="175">
        <f>ROUND(E25*H25,2)</f>
        <v>0</v>
      </c>
      <c r="J25" s="174"/>
      <c r="K25" s="175">
        <f>ROUND(E25*J25,2)</f>
        <v>0</v>
      </c>
      <c r="L25" s="175">
        <v>21</v>
      </c>
      <c r="M25" s="175">
        <f>G25*(1+L25/100)</f>
        <v>0</v>
      </c>
      <c r="N25" s="175">
        <v>0</v>
      </c>
      <c r="O25" s="175">
        <f>ROUND(E25*N25,2)</f>
        <v>0</v>
      </c>
      <c r="P25" s="175">
        <v>0</v>
      </c>
      <c r="Q25" s="175">
        <f>ROUND(E25*P25,2)</f>
        <v>0</v>
      </c>
      <c r="R25" s="175"/>
      <c r="S25" s="175" t="s">
        <v>291</v>
      </c>
      <c r="T25" s="176" t="s">
        <v>292</v>
      </c>
      <c r="U25" s="160">
        <v>0</v>
      </c>
      <c r="V25" s="160">
        <f>ROUND(E25*U25,2)</f>
        <v>0</v>
      </c>
      <c r="W25" s="160"/>
      <c r="X25" s="160" t="s">
        <v>105</v>
      </c>
      <c r="Y25" s="151"/>
      <c r="Z25" s="151"/>
      <c r="AA25" s="151"/>
      <c r="AB25" s="151"/>
      <c r="AC25" s="151"/>
      <c r="AD25" s="151"/>
      <c r="AE25" s="151"/>
      <c r="AF25" s="151"/>
      <c r="AG25" s="151" t="s">
        <v>293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33.75" outlineLevel="1" x14ac:dyDescent="0.2">
      <c r="A26" s="158"/>
      <c r="B26" s="159"/>
      <c r="C26" s="258" t="s">
        <v>306</v>
      </c>
      <c r="D26" s="259"/>
      <c r="E26" s="259"/>
      <c r="F26" s="259"/>
      <c r="G26" s="259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  <c r="T26" s="160"/>
      <c r="U26" s="160"/>
      <c r="V26" s="160"/>
      <c r="W26" s="160"/>
      <c r="X26" s="160"/>
      <c r="Y26" s="151"/>
      <c r="Z26" s="151"/>
      <c r="AA26" s="151"/>
      <c r="AB26" s="151"/>
      <c r="AC26" s="151"/>
      <c r="AD26" s="151"/>
      <c r="AE26" s="151"/>
      <c r="AF26" s="151"/>
      <c r="AG26" s="151" t="s">
        <v>178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77" t="str">
        <f>C26</f>
        <v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8"/>
      <c r="B27" s="159"/>
      <c r="C27" s="244"/>
      <c r="D27" s="245"/>
      <c r="E27" s="245"/>
      <c r="F27" s="245"/>
      <c r="G27" s="245"/>
      <c r="H27" s="160"/>
      <c r="I27" s="160"/>
      <c r="J27" s="160"/>
      <c r="K27" s="160"/>
      <c r="L27" s="160"/>
      <c r="M27" s="160"/>
      <c r="N27" s="160"/>
      <c r="O27" s="160"/>
      <c r="P27" s="160"/>
      <c r="Q27" s="160"/>
      <c r="R27" s="160"/>
      <c r="S27" s="160"/>
      <c r="T27" s="160"/>
      <c r="U27" s="160"/>
      <c r="V27" s="160"/>
      <c r="W27" s="160"/>
      <c r="X27" s="160"/>
      <c r="Y27" s="151"/>
      <c r="Z27" s="151"/>
      <c r="AA27" s="151"/>
      <c r="AB27" s="151"/>
      <c r="AC27" s="151"/>
      <c r="AD27" s="151"/>
      <c r="AE27" s="151"/>
      <c r="AF27" s="151"/>
      <c r="AG27" s="151" t="s">
        <v>112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x14ac:dyDescent="0.2">
      <c r="A28" s="164" t="s">
        <v>98</v>
      </c>
      <c r="B28" s="165" t="s">
        <v>69</v>
      </c>
      <c r="C28" s="179" t="s">
        <v>28</v>
      </c>
      <c r="D28" s="166"/>
      <c r="E28" s="167"/>
      <c r="F28" s="168"/>
      <c r="G28" s="168">
        <f>SUMIF(AG29:AG52,"&lt;&gt;NOR",G29:G52)</f>
        <v>0</v>
      </c>
      <c r="H28" s="168"/>
      <c r="I28" s="168">
        <f>SUM(I29:I52)</f>
        <v>0</v>
      </c>
      <c r="J28" s="168"/>
      <c r="K28" s="168">
        <f>SUM(K29:K52)</f>
        <v>0</v>
      </c>
      <c r="L28" s="168"/>
      <c r="M28" s="168">
        <f>SUM(M29:M52)</f>
        <v>0</v>
      </c>
      <c r="N28" s="168"/>
      <c r="O28" s="168">
        <f>SUM(O29:O52)</f>
        <v>0</v>
      </c>
      <c r="P28" s="168"/>
      <c r="Q28" s="168">
        <f>SUM(Q29:Q52)</f>
        <v>0</v>
      </c>
      <c r="R28" s="168"/>
      <c r="S28" s="168"/>
      <c r="T28" s="169"/>
      <c r="U28" s="163"/>
      <c r="V28" s="163">
        <f>SUM(V29:V52)</f>
        <v>0</v>
      </c>
      <c r="W28" s="163"/>
      <c r="X28" s="163"/>
      <c r="AG28" t="s">
        <v>99</v>
      </c>
    </row>
    <row r="29" spans="1:60" outlineLevel="1" x14ac:dyDescent="0.2">
      <c r="A29" s="170">
        <v>7</v>
      </c>
      <c r="B29" s="171" t="s">
        <v>332</v>
      </c>
      <c r="C29" s="180" t="s">
        <v>326</v>
      </c>
      <c r="D29" s="172" t="s">
        <v>290</v>
      </c>
      <c r="E29" s="173">
        <v>1</v>
      </c>
      <c r="F29" s="174"/>
      <c r="G29" s="175">
        <f>ROUND(E29*F29,2)</f>
        <v>0</v>
      </c>
      <c r="H29" s="174"/>
      <c r="I29" s="175">
        <f>ROUND(E29*H29,2)</f>
        <v>0</v>
      </c>
      <c r="J29" s="174"/>
      <c r="K29" s="175">
        <f>ROUND(E29*J29,2)</f>
        <v>0</v>
      </c>
      <c r="L29" s="175">
        <v>21</v>
      </c>
      <c r="M29" s="175">
        <f>G29*(1+L29/100)</f>
        <v>0</v>
      </c>
      <c r="N29" s="175">
        <v>0</v>
      </c>
      <c r="O29" s="175">
        <f>ROUND(E29*N29,2)</f>
        <v>0</v>
      </c>
      <c r="P29" s="175">
        <v>0</v>
      </c>
      <c r="Q29" s="175">
        <f>ROUND(E29*P29,2)</f>
        <v>0</v>
      </c>
      <c r="R29" s="175"/>
      <c r="S29" s="175" t="s">
        <v>291</v>
      </c>
      <c r="T29" s="176" t="s">
        <v>292</v>
      </c>
      <c r="U29" s="160">
        <v>0</v>
      </c>
      <c r="V29" s="160">
        <f>ROUND(E29*U29,2)</f>
        <v>0</v>
      </c>
      <c r="W29" s="160"/>
      <c r="X29" s="160" t="s">
        <v>105</v>
      </c>
      <c r="Y29" s="151"/>
      <c r="Z29" s="151"/>
      <c r="AA29" s="151"/>
      <c r="AB29" s="151"/>
      <c r="AC29" s="151"/>
      <c r="AD29" s="151"/>
      <c r="AE29" s="151"/>
      <c r="AF29" s="151"/>
      <c r="AG29" s="151" t="s">
        <v>293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8"/>
      <c r="B30" s="159"/>
      <c r="C30" s="258" t="s">
        <v>327</v>
      </c>
      <c r="D30" s="259"/>
      <c r="E30" s="259"/>
      <c r="F30" s="259"/>
      <c r="G30" s="259"/>
      <c r="H30" s="187"/>
      <c r="I30" s="160"/>
      <c r="J30" s="187"/>
      <c r="K30" s="160"/>
      <c r="L30" s="160"/>
      <c r="M30" s="160"/>
      <c r="N30" s="160"/>
      <c r="O30" s="160"/>
      <c r="P30" s="160"/>
      <c r="Q30" s="160"/>
      <c r="R30" s="160"/>
      <c r="S30" s="160"/>
      <c r="T30" s="160"/>
      <c r="U30" s="160"/>
      <c r="V30" s="160"/>
      <c r="W30" s="160"/>
      <c r="X30" s="160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248" t="s">
        <v>328</v>
      </c>
      <c r="D31" s="249"/>
      <c r="E31" s="249"/>
      <c r="F31" s="249"/>
      <c r="G31" s="249"/>
      <c r="H31" s="187"/>
      <c r="I31" s="160"/>
      <c r="J31" s="187"/>
      <c r="K31" s="160"/>
      <c r="L31" s="160"/>
      <c r="M31" s="160"/>
      <c r="N31" s="160"/>
      <c r="O31" s="160"/>
      <c r="P31" s="160"/>
      <c r="Q31" s="160"/>
      <c r="R31" s="160"/>
      <c r="S31" s="160"/>
      <c r="T31" s="160"/>
      <c r="U31" s="160"/>
      <c r="V31" s="160"/>
      <c r="W31" s="160"/>
      <c r="X31" s="160"/>
      <c r="Y31" s="151"/>
      <c r="Z31" s="151"/>
      <c r="AA31" s="151"/>
      <c r="AB31" s="151"/>
      <c r="AC31" s="151"/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248" t="s">
        <v>329</v>
      </c>
      <c r="D32" s="249"/>
      <c r="E32" s="249"/>
      <c r="F32" s="249"/>
      <c r="G32" s="249"/>
      <c r="H32" s="187"/>
      <c r="I32" s="160"/>
      <c r="J32" s="187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12.75" customHeight="1" outlineLevel="1" x14ac:dyDescent="0.2">
      <c r="A33" s="158"/>
      <c r="B33" s="159"/>
      <c r="C33" s="260"/>
      <c r="D33" s="260"/>
      <c r="E33" s="260"/>
      <c r="F33" s="260"/>
      <c r="G33" s="260"/>
      <c r="H33" s="160"/>
      <c r="I33" s="160"/>
      <c r="J33" s="160"/>
      <c r="K33" s="160"/>
      <c r="L33" s="160"/>
      <c r="M33" s="160"/>
      <c r="N33" s="160"/>
      <c r="O33" s="160"/>
      <c r="P33" s="160"/>
      <c r="Q33" s="160"/>
      <c r="R33" s="160"/>
      <c r="S33" s="160"/>
      <c r="T33" s="160"/>
      <c r="U33" s="160"/>
      <c r="V33" s="160"/>
      <c r="W33" s="160"/>
      <c r="X33" s="160"/>
      <c r="Y33" s="151"/>
      <c r="Z33" s="151"/>
      <c r="AA33" s="151"/>
      <c r="AB33" s="151"/>
      <c r="AC33" s="151"/>
      <c r="AD33" s="151"/>
      <c r="AE33" s="151"/>
      <c r="AF33" s="151"/>
      <c r="AG33" s="151" t="s">
        <v>112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12.75" customHeight="1" outlineLevel="1" x14ac:dyDescent="0.2">
      <c r="A34" s="170">
        <v>8</v>
      </c>
      <c r="B34" s="171" t="s">
        <v>307</v>
      </c>
      <c r="C34" s="180" t="s">
        <v>308</v>
      </c>
      <c r="D34" s="172" t="s">
        <v>290</v>
      </c>
      <c r="E34" s="173">
        <v>1</v>
      </c>
      <c r="F34" s="174"/>
      <c r="G34" s="175">
        <f>ROUND(E34*F34,2)</f>
        <v>0</v>
      </c>
      <c r="H34" s="174"/>
      <c r="I34" s="175">
        <f>ROUND(E34*H34,2)</f>
        <v>0</v>
      </c>
      <c r="J34" s="174"/>
      <c r="K34" s="175">
        <f>ROUND(E34*J34,2)</f>
        <v>0</v>
      </c>
      <c r="L34" s="175">
        <v>21</v>
      </c>
      <c r="M34" s="175">
        <f>G34*(1+L34/100)</f>
        <v>0</v>
      </c>
      <c r="N34" s="175">
        <v>0</v>
      </c>
      <c r="O34" s="175">
        <f>ROUND(E34*N34,2)</f>
        <v>0</v>
      </c>
      <c r="P34" s="175">
        <v>0</v>
      </c>
      <c r="Q34" s="175">
        <f>ROUND(E34*P34,2)</f>
        <v>0</v>
      </c>
      <c r="R34" s="175"/>
      <c r="S34" s="175" t="s">
        <v>291</v>
      </c>
      <c r="T34" s="176" t="s">
        <v>292</v>
      </c>
      <c r="U34" s="160">
        <v>0</v>
      </c>
      <c r="V34" s="160">
        <f>ROUND(E34*U34,2)</f>
        <v>0</v>
      </c>
      <c r="W34" s="160"/>
      <c r="X34" s="160" t="s">
        <v>105</v>
      </c>
      <c r="Y34" s="151"/>
      <c r="Z34" s="151"/>
      <c r="AA34" s="151"/>
      <c r="AB34" s="151"/>
      <c r="AC34" s="151"/>
      <c r="AD34" s="151"/>
      <c r="AE34" s="151"/>
      <c r="AF34" s="151"/>
      <c r="AG34" s="151" t="s">
        <v>293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33.75" outlineLevel="1" x14ac:dyDescent="0.2">
      <c r="A35" s="158"/>
      <c r="B35" s="159"/>
      <c r="C35" s="258" t="s">
        <v>309</v>
      </c>
      <c r="D35" s="259"/>
      <c r="E35" s="259"/>
      <c r="F35" s="259"/>
      <c r="G35" s="259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51"/>
      <c r="Z35" s="151"/>
      <c r="AA35" s="151"/>
      <c r="AB35" s="151"/>
      <c r="AC35" s="151"/>
      <c r="AD35" s="151"/>
      <c r="AE35" s="151"/>
      <c r="AF35" s="151"/>
      <c r="AG35" s="151" t="s">
        <v>178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77" t="str">
        <f>C35</f>
        <v>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v>
      </c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8"/>
      <c r="B36" s="159"/>
      <c r="C36" s="244"/>
      <c r="D36" s="245"/>
      <c r="E36" s="245"/>
      <c r="F36" s="245"/>
      <c r="G36" s="245"/>
      <c r="H36" s="160"/>
      <c r="I36" s="160"/>
      <c r="J36" s="160"/>
      <c r="K36" s="160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51"/>
      <c r="Z36" s="151"/>
      <c r="AA36" s="151"/>
      <c r="AB36" s="151"/>
      <c r="AC36" s="151"/>
      <c r="AD36" s="151"/>
      <c r="AE36" s="151"/>
      <c r="AF36" s="151"/>
      <c r="AG36" s="151" t="s">
        <v>112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0">
        <v>9</v>
      </c>
      <c r="B37" s="171" t="s">
        <v>310</v>
      </c>
      <c r="C37" s="180" t="s">
        <v>311</v>
      </c>
      <c r="D37" s="172" t="s">
        <v>290</v>
      </c>
      <c r="E37" s="173">
        <v>1</v>
      </c>
      <c r="F37" s="174"/>
      <c r="G37" s="175">
        <f>ROUND(E37*F37,2)</f>
        <v>0</v>
      </c>
      <c r="H37" s="174"/>
      <c r="I37" s="175">
        <f>ROUND(E37*H37,2)</f>
        <v>0</v>
      </c>
      <c r="J37" s="174"/>
      <c r="K37" s="175">
        <f>ROUND(E37*J37,2)</f>
        <v>0</v>
      </c>
      <c r="L37" s="175">
        <v>21</v>
      </c>
      <c r="M37" s="175">
        <f>G37*(1+L37/100)</f>
        <v>0</v>
      </c>
      <c r="N37" s="175">
        <v>0</v>
      </c>
      <c r="O37" s="175">
        <f>ROUND(E37*N37,2)</f>
        <v>0</v>
      </c>
      <c r="P37" s="175">
        <v>0</v>
      </c>
      <c r="Q37" s="175">
        <f>ROUND(E37*P37,2)</f>
        <v>0</v>
      </c>
      <c r="R37" s="175"/>
      <c r="S37" s="175" t="s">
        <v>291</v>
      </c>
      <c r="T37" s="176" t="s">
        <v>292</v>
      </c>
      <c r="U37" s="160">
        <v>0</v>
      </c>
      <c r="V37" s="160">
        <f>ROUND(E37*U37,2)</f>
        <v>0</v>
      </c>
      <c r="W37" s="160"/>
      <c r="X37" s="160" t="s">
        <v>105</v>
      </c>
      <c r="Y37" s="151"/>
      <c r="Z37" s="151"/>
      <c r="AA37" s="151"/>
      <c r="AB37" s="151"/>
      <c r="AC37" s="151"/>
      <c r="AD37" s="151"/>
      <c r="AE37" s="151"/>
      <c r="AF37" s="151"/>
      <c r="AG37" s="151" t="s">
        <v>293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158"/>
      <c r="B38" s="159"/>
      <c r="C38" s="258" t="s">
        <v>312</v>
      </c>
      <c r="D38" s="259"/>
      <c r="E38" s="259"/>
      <c r="F38" s="259"/>
      <c r="G38" s="259"/>
      <c r="H38" s="160"/>
      <c r="I38" s="160"/>
      <c r="J38" s="160"/>
      <c r="K38" s="160"/>
      <c r="L38" s="160"/>
      <c r="M38" s="160"/>
      <c r="N38" s="160"/>
      <c r="O38" s="160"/>
      <c r="P38" s="160"/>
      <c r="Q38" s="160"/>
      <c r="R38" s="160"/>
      <c r="S38" s="160"/>
      <c r="T38" s="160"/>
      <c r="U38" s="160"/>
      <c r="V38" s="160"/>
      <c r="W38" s="160"/>
      <c r="X38" s="160"/>
      <c r="Y38" s="151"/>
      <c r="Z38" s="151"/>
      <c r="AA38" s="151"/>
      <c r="AB38" s="151"/>
      <c r="AC38" s="151"/>
      <c r="AD38" s="151"/>
      <c r="AE38" s="151"/>
      <c r="AF38" s="151"/>
      <c r="AG38" s="151" t="s">
        <v>178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77" t="str">
        <f>C38</f>
        <v>Náklady na provedení veškerých predepsaných zkoušek a revizí použitých materiálu a provedených konstrukcí nebo stavebních prací, doložení zkoušek objednateli</v>
      </c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8"/>
      <c r="B39" s="159"/>
      <c r="C39" s="244" t="s">
        <v>322</v>
      </c>
      <c r="D39" s="245"/>
      <c r="E39" s="245"/>
      <c r="F39" s="245"/>
      <c r="G39" s="245"/>
      <c r="H39" s="160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51"/>
      <c r="Z39" s="151"/>
      <c r="AA39" s="151"/>
      <c r="AB39" s="151"/>
      <c r="AC39" s="151"/>
      <c r="AD39" s="151"/>
      <c r="AE39" s="151"/>
      <c r="AF39" s="151"/>
      <c r="AG39" s="151" t="s">
        <v>112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70">
        <v>10</v>
      </c>
      <c r="B40" s="171" t="s">
        <v>313</v>
      </c>
      <c r="C40" s="180" t="s">
        <v>314</v>
      </c>
      <c r="D40" s="172" t="s">
        <v>290</v>
      </c>
      <c r="E40" s="173">
        <v>1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21</v>
      </c>
      <c r="M40" s="175">
        <f>G40*(1+L40/100)</f>
        <v>0</v>
      </c>
      <c r="N40" s="175">
        <v>0</v>
      </c>
      <c r="O40" s="175">
        <f>ROUND(E40*N40,2)</f>
        <v>0</v>
      </c>
      <c r="P40" s="175">
        <v>0</v>
      </c>
      <c r="Q40" s="175">
        <f>ROUND(E40*P40,2)</f>
        <v>0</v>
      </c>
      <c r="R40" s="175"/>
      <c r="S40" s="175" t="s">
        <v>291</v>
      </c>
      <c r="T40" s="176" t="s">
        <v>292</v>
      </c>
      <c r="U40" s="160">
        <v>0</v>
      </c>
      <c r="V40" s="160">
        <f>ROUND(E40*U40,2)</f>
        <v>0</v>
      </c>
      <c r="W40" s="160"/>
      <c r="X40" s="160" t="s">
        <v>105</v>
      </c>
      <c r="Y40" s="151"/>
      <c r="Z40" s="151"/>
      <c r="AA40" s="151"/>
      <c r="AB40" s="151"/>
      <c r="AC40" s="151"/>
      <c r="AD40" s="151"/>
      <c r="AE40" s="151"/>
      <c r="AF40" s="151"/>
      <c r="AG40" s="151" t="s">
        <v>293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 x14ac:dyDescent="0.2">
      <c r="A41" s="158"/>
      <c r="B41" s="159"/>
      <c r="C41" s="258" t="s">
        <v>315</v>
      </c>
      <c r="D41" s="259"/>
      <c r="E41" s="259"/>
      <c r="F41" s="259"/>
      <c r="G41" s="259"/>
      <c r="H41" s="160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51"/>
      <c r="Z41" s="151"/>
      <c r="AA41" s="151"/>
      <c r="AB41" s="151"/>
      <c r="AC41" s="151"/>
      <c r="AD41" s="151"/>
      <c r="AE41" s="151"/>
      <c r="AF41" s="151"/>
      <c r="AG41" s="151" t="s">
        <v>178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77" t="str">
        <f>C41</f>
        <v>Náklady na vyhotovení dokumentace skutečného provedení stavby vč.geodet.zaměření a její předání objednateli v požadované formě a požadovaném počtu.</v>
      </c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248" t="s">
        <v>316</v>
      </c>
      <c r="D42" s="249"/>
      <c r="E42" s="249"/>
      <c r="F42" s="249"/>
      <c r="G42" s="249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51"/>
      <c r="Z42" s="151"/>
      <c r="AA42" s="151"/>
      <c r="AB42" s="151"/>
      <c r="AC42" s="151"/>
      <c r="AD42" s="151"/>
      <c r="AE42" s="151"/>
      <c r="AF42" s="151"/>
      <c r="AG42" s="151" t="s">
        <v>178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77" t="str">
        <f>C42</f>
        <v>Příprava všech dalších podkladů pro projednání a uvedení stavby a jejích dílčích částí do provozu a užívání.</v>
      </c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244"/>
      <c r="D43" s="245"/>
      <c r="E43" s="245"/>
      <c r="F43" s="245"/>
      <c r="G43" s="245"/>
      <c r="H43" s="160"/>
      <c r="I43" s="160"/>
      <c r="J43" s="160"/>
      <c r="K43" s="160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51"/>
      <c r="Z43" s="151"/>
      <c r="AA43" s="151"/>
      <c r="AB43" s="151"/>
      <c r="AC43" s="151"/>
      <c r="AD43" s="151"/>
      <c r="AE43" s="151"/>
      <c r="AF43" s="151"/>
      <c r="AG43" s="151" t="s">
        <v>112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70">
        <v>11</v>
      </c>
      <c r="B44" s="171" t="s">
        <v>330</v>
      </c>
      <c r="C44" s="180" t="s">
        <v>331</v>
      </c>
      <c r="D44" s="172" t="s">
        <v>290</v>
      </c>
      <c r="E44" s="173">
        <v>1</v>
      </c>
      <c r="F44" s="174"/>
      <c r="G44" s="175">
        <f>ROUND(E44*F44,2)</f>
        <v>0</v>
      </c>
      <c r="H44" s="174"/>
      <c r="I44" s="175">
        <f>ROUND(E44*H44,2)</f>
        <v>0</v>
      </c>
      <c r="J44" s="174"/>
      <c r="K44" s="175">
        <f>ROUND(E44*J44,2)</f>
        <v>0</v>
      </c>
      <c r="L44" s="175">
        <v>21</v>
      </c>
      <c r="M44" s="175">
        <f>G44*(1+L44/100)</f>
        <v>0</v>
      </c>
      <c r="N44" s="175">
        <v>0</v>
      </c>
      <c r="O44" s="175">
        <f>ROUND(E44*N44,2)</f>
        <v>0</v>
      </c>
      <c r="P44" s="175">
        <v>0</v>
      </c>
      <c r="Q44" s="175">
        <f>ROUND(E44*P44,2)</f>
        <v>0</v>
      </c>
      <c r="R44" s="175"/>
      <c r="S44" s="175" t="s">
        <v>291</v>
      </c>
      <c r="T44" s="176" t="s">
        <v>292</v>
      </c>
      <c r="U44" s="160">
        <v>0</v>
      </c>
      <c r="V44" s="160">
        <f>ROUND(E44*U44,2)</f>
        <v>0</v>
      </c>
      <c r="W44" s="160"/>
      <c r="X44" s="160" t="s">
        <v>105</v>
      </c>
      <c r="Y44" s="151"/>
      <c r="Z44" s="151"/>
      <c r="AA44" s="151"/>
      <c r="AB44" s="151"/>
      <c r="AC44" s="151"/>
      <c r="AD44" s="151"/>
      <c r="AE44" s="151"/>
      <c r="AF44" s="151"/>
      <c r="AG44" s="151" t="s">
        <v>293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258" t="s">
        <v>327</v>
      </c>
      <c r="D45" s="259"/>
      <c r="E45" s="259"/>
      <c r="F45" s="259"/>
      <c r="G45" s="259"/>
      <c r="H45" s="187"/>
      <c r="I45" s="160"/>
      <c r="J45" s="187"/>
      <c r="K45" s="160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8"/>
      <c r="B46" s="159"/>
      <c r="C46" s="248" t="s">
        <v>333</v>
      </c>
      <c r="D46" s="249"/>
      <c r="E46" s="249"/>
      <c r="F46" s="249"/>
      <c r="G46" s="249"/>
      <c r="H46" s="187"/>
      <c r="I46" s="160"/>
      <c r="J46" s="187"/>
      <c r="K46" s="160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248" t="s">
        <v>334</v>
      </c>
      <c r="D47" s="249"/>
      <c r="E47" s="249"/>
      <c r="F47" s="249"/>
      <c r="G47" s="249"/>
      <c r="H47" s="187"/>
      <c r="I47" s="160"/>
      <c r="J47" s="187"/>
      <c r="K47" s="160"/>
      <c r="L47" s="160"/>
      <c r="M47" s="160"/>
      <c r="N47" s="160"/>
      <c r="O47" s="160"/>
      <c r="P47" s="160"/>
      <c r="Q47" s="160"/>
      <c r="R47" s="160"/>
      <c r="S47" s="160"/>
      <c r="T47" s="160"/>
      <c r="U47" s="160"/>
      <c r="V47" s="160"/>
      <c r="W47" s="160"/>
      <c r="X47" s="160"/>
      <c r="Y47" s="151"/>
      <c r="Z47" s="151"/>
      <c r="AA47" s="151"/>
      <c r="AB47" s="151"/>
      <c r="AC47" s="151"/>
      <c r="AD47" s="151"/>
      <c r="AE47" s="151"/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248" t="s">
        <v>335</v>
      </c>
      <c r="D48" s="249"/>
      <c r="E48" s="249"/>
      <c r="F48" s="249"/>
      <c r="G48" s="249"/>
      <c r="H48" s="187"/>
      <c r="I48" s="160"/>
      <c r="J48" s="187"/>
      <c r="K48" s="160"/>
      <c r="L48" s="160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244"/>
      <c r="D49" s="245"/>
      <c r="E49" s="245"/>
      <c r="F49" s="245"/>
      <c r="G49" s="245"/>
      <c r="H49" s="160"/>
      <c r="I49" s="160"/>
      <c r="J49" s="160"/>
      <c r="K49" s="160"/>
      <c r="L49" s="160"/>
      <c r="M49" s="160"/>
      <c r="N49" s="160"/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51"/>
      <c r="Z49" s="151"/>
      <c r="AA49" s="151"/>
      <c r="AB49" s="151"/>
      <c r="AC49" s="151"/>
      <c r="AD49" s="151"/>
      <c r="AE49" s="151"/>
      <c r="AF49" s="151"/>
      <c r="AG49" s="151" t="s">
        <v>112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0">
        <v>12</v>
      </c>
      <c r="B50" s="171" t="s">
        <v>317</v>
      </c>
      <c r="C50" s="180" t="s">
        <v>323</v>
      </c>
      <c r="D50" s="172" t="s">
        <v>290</v>
      </c>
      <c r="E50" s="173">
        <v>1</v>
      </c>
      <c r="F50" s="174"/>
      <c r="G50" s="175">
        <f>ROUND(E50*F50,2)</f>
        <v>0</v>
      </c>
      <c r="H50" s="174"/>
      <c r="I50" s="175">
        <f>ROUND(E50*H50,2)</f>
        <v>0</v>
      </c>
      <c r="J50" s="174"/>
      <c r="K50" s="175">
        <f>ROUND(E50*J50,2)</f>
        <v>0</v>
      </c>
      <c r="L50" s="175">
        <v>21</v>
      </c>
      <c r="M50" s="175">
        <f>G50*(1+L50/100)</f>
        <v>0</v>
      </c>
      <c r="N50" s="175">
        <v>0</v>
      </c>
      <c r="O50" s="175">
        <f>ROUND(E50*N50,2)</f>
        <v>0</v>
      </c>
      <c r="P50" s="175">
        <v>0</v>
      </c>
      <c r="Q50" s="175">
        <f>ROUND(E50*P50,2)</f>
        <v>0</v>
      </c>
      <c r="R50" s="175"/>
      <c r="S50" s="175" t="s">
        <v>291</v>
      </c>
      <c r="T50" s="176" t="s">
        <v>292</v>
      </c>
      <c r="U50" s="160">
        <v>0</v>
      </c>
      <c r="V50" s="160">
        <f>ROUND(E50*U50,2)</f>
        <v>0</v>
      </c>
      <c r="W50" s="160"/>
      <c r="X50" s="160" t="s">
        <v>105</v>
      </c>
      <c r="Y50" s="151"/>
      <c r="Z50" s="151"/>
      <c r="AA50" s="151"/>
      <c r="AB50" s="151"/>
      <c r="AC50" s="151"/>
      <c r="AD50" s="151"/>
      <c r="AE50" s="151"/>
      <c r="AF50" s="151"/>
      <c r="AG50" s="151" t="s">
        <v>293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7.75" customHeight="1" outlineLevel="1" x14ac:dyDescent="0.2">
      <c r="A51" s="158"/>
      <c r="B51" s="159"/>
      <c r="C51" s="258" t="s">
        <v>324</v>
      </c>
      <c r="D51" s="259"/>
      <c r="E51" s="259"/>
      <c r="F51" s="259"/>
      <c r="G51" s="259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1"/>
      <c r="Z51" s="151"/>
      <c r="AA51" s="151"/>
      <c r="AB51" s="151"/>
      <c r="AC51" s="151"/>
      <c r="AD51" s="151"/>
      <c r="AE51" s="151"/>
      <c r="AF51" s="151"/>
      <c r="AG51" s="151" t="s">
        <v>178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77" t="str">
        <f>C51</f>
        <v>Náklady spojené s dodržením podmínek uvedených dokumentech vyhlášené soutěže a dalších především obchodních podmínek smlouvy včetně uhrazení vyměřených poplatků.</v>
      </c>
      <c r="BB51" s="151"/>
      <c r="BC51" s="151"/>
      <c r="BD51" s="151"/>
      <c r="BE51" s="151"/>
      <c r="BF51" s="151"/>
      <c r="BG51" s="151"/>
      <c r="BH51" s="151"/>
    </row>
    <row r="52" spans="1:60" ht="42" customHeight="1" outlineLevel="1" x14ac:dyDescent="0.2">
      <c r="A52" s="158"/>
      <c r="B52" s="159"/>
      <c r="C52" s="248" t="s">
        <v>325</v>
      </c>
      <c r="D52" s="249"/>
      <c r="E52" s="249"/>
      <c r="F52" s="249"/>
      <c r="G52" s="249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51"/>
      <c r="Z52" s="151"/>
      <c r="AA52" s="151"/>
      <c r="AB52" s="151"/>
      <c r="AC52" s="151"/>
      <c r="AD52" s="151"/>
      <c r="AE52" s="151"/>
      <c r="AF52" s="151"/>
      <c r="AG52" s="151" t="s">
        <v>112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x14ac:dyDescent="0.2">
      <c r="A53" s="3"/>
      <c r="B53" s="4"/>
      <c r="C53" s="182"/>
      <c r="D53" s="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AE53">
        <v>15</v>
      </c>
      <c r="AF53">
        <v>21</v>
      </c>
      <c r="AG53" t="s">
        <v>85</v>
      </c>
    </row>
    <row r="54" spans="1:60" x14ac:dyDescent="0.2">
      <c r="A54" s="154"/>
      <c r="B54" s="155" t="s">
        <v>29</v>
      </c>
      <c r="C54" s="183"/>
      <c r="D54" s="156"/>
      <c r="E54" s="157"/>
      <c r="F54" s="157"/>
      <c r="G54" s="178">
        <f>G8+G28</f>
        <v>0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AE54">
        <f>SUMIF(L7:L52,AE53,G7:G52)</f>
        <v>0</v>
      </c>
      <c r="AF54">
        <f>SUMIF(L7:L52,AF53,G7:G52)</f>
        <v>0</v>
      </c>
      <c r="AG54" t="s">
        <v>277</v>
      </c>
    </row>
    <row r="55" spans="1:60" x14ac:dyDescent="0.2">
      <c r="A55" s="257" t="s">
        <v>278</v>
      </c>
      <c r="B55" s="257"/>
      <c r="C55" s="182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60" x14ac:dyDescent="0.2">
      <c r="A56" s="3"/>
      <c r="B56" s="4" t="s">
        <v>279</v>
      </c>
      <c r="C56" s="182" t="s">
        <v>280</v>
      </c>
      <c r="D56" s="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AG56" t="s">
        <v>281</v>
      </c>
    </row>
    <row r="57" spans="1:60" x14ac:dyDescent="0.2">
      <c r="A57" s="3"/>
      <c r="B57" s="4" t="s">
        <v>282</v>
      </c>
      <c r="C57" s="182" t="s">
        <v>283</v>
      </c>
      <c r="D57" s="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AG57" t="s">
        <v>284</v>
      </c>
    </row>
    <row r="58" spans="1:60" x14ac:dyDescent="0.2">
      <c r="A58" s="3"/>
      <c r="B58" s="4"/>
      <c r="C58" s="182" t="s">
        <v>285</v>
      </c>
      <c r="D58" s="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AG58" t="s">
        <v>286</v>
      </c>
    </row>
    <row r="59" spans="1:60" x14ac:dyDescent="0.2">
      <c r="A59" s="3"/>
      <c r="B59" s="4"/>
      <c r="C59" s="182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60" x14ac:dyDescent="0.2">
      <c r="C60" s="184"/>
      <c r="D60" s="10"/>
      <c r="AG60" t="s">
        <v>287</v>
      </c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  <row r="5007" spans="4:4" x14ac:dyDescent="0.2">
      <c r="D5007" s="10"/>
    </row>
  </sheetData>
  <mergeCells count="34">
    <mergeCell ref="A55:B55"/>
    <mergeCell ref="C10:G10"/>
    <mergeCell ref="C13:G13"/>
    <mergeCell ref="C16:G16"/>
    <mergeCell ref="C17:G17"/>
    <mergeCell ref="C38:G38"/>
    <mergeCell ref="C18:G18"/>
    <mergeCell ref="C20:G20"/>
    <mergeCell ref="C21:G21"/>
    <mergeCell ref="C23:G23"/>
    <mergeCell ref="C24:G24"/>
    <mergeCell ref="C26:G26"/>
    <mergeCell ref="C27:G27"/>
    <mergeCell ref="C33:G33"/>
    <mergeCell ref="C35:G35"/>
    <mergeCell ref="A1:G1"/>
    <mergeCell ref="C2:G2"/>
    <mergeCell ref="C3:G3"/>
    <mergeCell ref="C4:G4"/>
    <mergeCell ref="C51:G51"/>
    <mergeCell ref="C52:G52"/>
    <mergeCell ref="C39:G39"/>
    <mergeCell ref="C41:G41"/>
    <mergeCell ref="C42:G42"/>
    <mergeCell ref="C43:G43"/>
    <mergeCell ref="C49:G49"/>
    <mergeCell ref="C46:G46"/>
    <mergeCell ref="C47:G47"/>
    <mergeCell ref="C48:G48"/>
    <mergeCell ref="C32:G32"/>
    <mergeCell ref="C30:G30"/>
    <mergeCell ref="C31:G31"/>
    <mergeCell ref="C45:G45"/>
    <mergeCell ref="C36:G36"/>
  </mergeCells>
  <pageMargins left="0.59055118110236204" right="0.196850393700787" top="0.75" bottom="0.75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50</vt:i4>
      </vt:variant>
    </vt:vector>
  </HeadingPairs>
  <TitlesOfParts>
    <vt:vector size="54" baseType="lpstr">
      <vt:lpstr>Stavba</vt:lpstr>
      <vt:lpstr>VzorPolozky</vt:lpstr>
      <vt:lpstr>SO 101 SO 101 Pol</vt:lpstr>
      <vt:lpstr>SO 101 VNON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101 SO 101 Pol'!Názvy_tisku</vt:lpstr>
      <vt:lpstr>'SO 101 VNON Pol'!Názvy_tisku</vt:lpstr>
      <vt:lpstr>oadresa</vt:lpstr>
      <vt:lpstr>Stavba!Objednatel</vt:lpstr>
      <vt:lpstr>Stavba!Objekt</vt:lpstr>
      <vt:lpstr>'SO 101 SO 101 Pol'!Oblast_tisku</vt:lpstr>
      <vt:lpstr>'SO 101 VNON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Libor Obadal</cp:lastModifiedBy>
  <cp:lastPrinted>2021-05-19T13:27:39Z</cp:lastPrinted>
  <dcterms:created xsi:type="dcterms:W3CDTF">2009-04-08T07:15:50Z</dcterms:created>
  <dcterms:modified xsi:type="dcterms:W3CDTF">2021-09-27T08:43:31Z</dcterms:modified>
</cp:coreProperties>
</file>